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OSDRM 2021\BESOIN 2021 OSDRM\"/>
    </mc:Choice>
  </mc:AlternateContent>
  <xr:revisionPtr revIDLastSave="0" documentId="13_ncr:1_{0E3D7B8D-0796-4F9D-B080-DB874BF6E59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emences" sheetId="1" r:id="rId1"/>
    <sheet name="Plantules" sheetId="2" r:id="rId2"/>
    <sheet name="Matériels agricoles" sheetId="3" r:id="rId3"/>
    <sheet name="KIT GEC" sheetId="13" r:id="rId4"/>
    <sheet name="Fourniture et consommabl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B4" i="2"/>
  <c r="B5" i="2"/>
  <c r="B7" i="2"/>
  <c r="B9" i="2"/>
  <c r="B10" i="2"/>
  <c r="B11" i="2"/>
  <c r="B12" i="2"/>
  <c r="B14" i="2"/>
  <c r="B15" i="2"/>
  <c r="B16" i="2"/>
  <c r="B18" i="2"/>
  <c r="B20" i="2"/>
  <c r="B21" i="2"/>
  <c r="B22" i="2"/>
  <c r="B23" i="2"/>
  <c r="B3" i="2"/>
  <c r="K56" i="5"/>
  <c r="K61" i="5"/>
  <c r="C82" i="5"/>
  <c r="C50" i="5"/>
  <c r="C110" i="5"/>
  <c r="C112" i="5"/>
  <c r="C113" i="5"/>
  <c r="C111" i="5"/>
  <c r="C116" i="5"/>
  <c r="C74" i="5"/>
  <c r="C107" i="5"/>
  <c r="C100" i="5"/>
  <c r="C96" i="5"/>
  <c r="C99" i="5"/>
  <c r="C94" i="5"/>
  <c r="C92" i="5"/>
  <c r="C89" i="5"/>
  <c r="C88" i="5"/>
  <c r="C87" i="5"/>
  <c r="C86" i="5"/>
  <c r="C85" i="5"/>
  <c r="C83" i="5"/>
  <c r="C80" i="5"/>
  <c r="C79" i="5"/>
  <c r="C76" i="5"/>
  <c r="C75" i="5"/>
  <c r="C72" i="5"/>
  <c r="C71" i="5"/>
  <c r="C70" i="5"/>
  <c r="C68" i="5"/>
  <c r="C67" i="5"/>
  <c r="C66" i="5"/>
  <c r="C65" i="5"/>
  <c r="C59" i="5"/>
  <c r="C52" i="5"/>
  <c r="C49" i="5"/>
  <c r="C44" i="5"/>
  <c r="C43" i="5"/>
  <c r="C45" i="5"/>
  <c r="C38" i="5"/>
  <c r="C46" i="5"/>
  <c r="C47" i="5"/>
  <c r="C48" i="5"/>
  <c r="C42" i="5"/>
  <c r="C34" i="5"/>
  <c r="C31" i="5"/>
  <c r="C23" i="5"/>
  <c r="C22" i="5"/>
  <c r="C21" i="5"/>
  <c r="C14" i="5"/>
  <c r="C12" i="5"/>
  <c r="C13" i="5"/>
  <c r="C15" i="5"/>
  <c r="C16" i="5"/>
  <c r="C17" i="5"/>
  <c r="C18" i="5"/>
  <c r="C19" i="5"/>
  <c r="C20" i="5"/>
  <c r="B18" i="13"/>
  <c r="C18" i="13"/>
  <c r="C9" i="5"/>
  <c r="C10" i="5"/>
  <c r="G8" i="2" l="1"/>
  <c r="B8" i="2" s="1"/>
  <c r="G19" i="2" l="1"/>
  <c r="B19" i="2" s="1"/>
  <c r="C14" i="13" l="1"/>
  <c r="C13" i="13"/>
  <c r="C15" i="13"/>
  <c r="C12" i="13"/>
  <c r="C4" i="13"/>
  <c r="C6" i="13"/>
  <c r="C16" i="13"/>
  <c r="C17" i="13"/>
  <c r="C3" i="13"/>
  <c r="C7" i="13"/>
  <c r="C8" i="13"/>
  <c r="C9" i="13"/>
  <c r="C10" i="13"/>
  <c r="C11" i="13"/>
  <c r="B5" i="3" l="1"/>
  <c r="B6" i="3"/>
  <c r="B8" i="3"/>
  <c r="C84" i="5"/>
  <c r="C37" i="5"/>
  <c r="C36" i="5"/>
  <c r="C55" i="5"/>
  <c r="C54" i="5"/>
  <c r="C60" i="5"/>
  <c r="C106" i="5"/>
  <c r="C101" i="5"/>
  <c r="C11" i="5"/>
  <c r="C32" i="5"/>
  <c r="C25" i="5"/>
  <c r="C26" i="5"/>
  <c r="C24" i="5"/>
  <c r="C78" i="5"/>
  <c r="C117" i="5"/>
  <c r="C95" i="5"/>
  <c r="C93" i="5"/>
  <c r="C91" i="5"/>
  <c r="C97" i="5"/>
  <c r="C98" i="5"/>
  <c r="C3" i="5" l="1"/>
  <c r="C4" i="5"/>
  <c r="C5" i="5"/>
  <c r="C6" i="5"/>
  <c r="C7" i="5"/>
  <c r="C8" i="5"/>
  <c r="C40" i="5"/>
  <c r="C27" i="5"/>
  <c r="C28" i="5"/>
  <c r="C29" i="5"/>
  <c r="C30" i="5"/>
  <c r="C33" i="5"/>
  <c r="C35" i="5"/>
  <c r="C39" i="5"/>
  <c r="C41" i="5"/>
  <c r="C51" i="5"/>
  <c r="C53" i="5"/>
  <c r="C56" i="5"/>
  <c r="C57" i="5"/>
  <c r="C58" i="5"/>
  <c r="C61" i="5"/>
  <c r="C62" i="5"/>
  <c r="C63" i="5"/>
  <c r="C64" i="5"/>
  <c r="C69" i="5"/>
  <c r="C73" i="5"/>
  <c r="C77" i="5"/>
  <c r="C81" i="5"/>
  <c r="C90" i="5"/>
  <c r="C102" i="5"/>
  <c r="C103" i="5"/>
  <c r="C104" i="5"/>
  <c r="C105" i="5"/>
  <c r="C108" i="5"/>
  <c r="C109" i="5"/>
  <c r="C114" i="5"/>
  <c r="C115" i="5"/>
  <c r="C5" i="13" l="1"/>
  <c r="B14" i="3"/>
  <c r="B16" i="3"/>
  <c r="B3" i="3"/>
  <c r="B10" i="3"/>
  <c r="B12" i="3"/>
  <c r="B9" i="3"/>
  <c r="B7" i="3"/>
  <c r="B4" i="3"/>
  <c r="B11" i="3"/>
  <c r="B15" i="3"/>
  <c r="B62" i="1"/>
  <c r="B61" i="1"/>
  <c r="B64" i="1"/>
  <c r="B63" i="1"/>
  <c r="B65" i="1"/>
  <c r="B67" i="1"/>
  <c r="B70" i="1"/>
  <c r="B30" i="1"/>
  <c r="B3" i="1"/>
  <c r="B71" i="1"/>
  <c r="B10" i="1"/>
  <c r="B5" i="1"/>
  <c r="B74" i="1"/>
  <c r="B31" i="1"/>
  <c r="B47" i="1"/>
  <c r="B12" i="1"/>
  <c r="B32" i="1"/>
  <c r="B49" i="1"/>
  <c r="B81" i="1"/>
  <c r="B36" i="1"/>
  <c r="B75" i="1"/>
  <c r="B69" i="1"/>
  <c r="B42" i="1"/>
  <c r="B35" i="1"/>
  <c r="B57" i="1"/>
  <c r="B77" i="1"/>
  <c r="B33" i="1"/>
  <c r="B44" i="1"/>
  <c r="B43" i="1"/>
  <c r="B40" i="1"/>
  <c r="B41" i="1"/>
  <c r="B38" i="1"/>
  <c r="B52" i="1"/>
  <c r="B53" i="1"/>
  <c r="B73" i="1"/>
  <c r="B8" i="1"/>
  <c r="B54" i="1"/>
  <c r="B55" i="1"/>
  <c r="B28" i="1"/>
  <c r="B29" i="1"/>
  <c r="B45" i="1"/>
  <c r="B16" i="1"/>
  <c r="B17" i="1"/>
  <c r="B19" i="1"/>
  <c r="B78" i="1"/>
  <c r="B79" i="1"/>
  <c r="B56" i="1"/>
  <c r="B50" i="1"/>
  <c r="B80" i="1"/>
  <c r="B20" i="1"/>
  <c r="B21" i="1"/>
  <c r="B25" i="1"/>
  <c r="B22" i="1"/>
  <c r="B23" i="1"/>
  <c r="B24" i="1"/>
  <c r="B68" i="1"/>
  <c r="B27" i="1"/>
  <c r="B51" i="1"/>
  <c r="B4" i="1"/>
  <c r="B26" i="1"/>
  <c r="B14" i="1"/>
  <c r="B6" i="1"/>
  <c r="B66" i="1"/>
  <c r="O76" i="1" l="1"/>
  <c r="B76" i="1" s="1"/>
  <c r="O72" i="1"/>
  <c r="B72" i="1" s="1"/>
  <c r="O34" i="1"/>
  <c r="B34" i="1" s="1"/>
  <c r="G6" i="2"/>
  <c r="B6" i="2" s="1"/>
  <c r="G17" i="2"/>
  <c r="B17" i="2" s="1"/>
  <c r="G13" i="2"/>
  <c r="B13" i="2" s="1"/>
  <c r="O9" i="1"/>
  <c r="B9" i="1" s="1"/>
  <c r="O11" i="1"/>
  <c r="B11" i="1" s="1"/>
  <c r="O58" i="1"/>
  <c r="B58" i="1" s="1"/>
  <c r="O18" i="1"/>
  <c r="B18" i="1" s="1"/>
  <c r="O59" i="1"/>
  <c r="B59" i="1" s="1"/>
  <c r="O37" i="1"/>
  <c r="B37" i="1" s="1"/>
  <c r="O39" i="1"/>
  <c r="B39" i="1" s="1"/>
  <c r="O7" i="1"/>
  <c r="B7" i="1" s="1"/>
  <c r="O46" i="1"/>
  <c r="B46" i="1" s="1"/>
  <c r="O15" i="1"/>
  <c r="B15" i="1" s="1"/>
  <c r="O48" i="1"/>
  <c r="B48" i="1" s="1"/>
  <c r="O60" i="1"/>
  <c r="B60" i="1" s="1"/>
  <c r="O13" i="1"/>
  <c r="B13" i="1" s="1"/>
</calcChain>
</file>

<file path=xl/sharedStrings.xml><?xml version="1.0" encoding="utf-8"?>
<sst xmlns="http://schemas.openxmlformats.org/spreadsheetml/2006/main" count="1042" uniqueCount="284">
  <si>
    <t>unité</t>
  </si>
  <si>
    <t>SAVA</t>
  </si>
  <si>
    <t>SOFIA</t>
  </si>
  <si>
    <t>DIANA</t>
  </si>
  <si>
    <t>MILCA</t>
  </si>
  <si>
    <t>TYPES</t>
  </si>
  <si>
    <t>Haricot Tsimisaramianakavy</t>
  </si>
  <si>
    <t>Haricot blanc/Ranjonomby</t>
  </si>
  <si>
    <t>Haricot vert</t>
  </si>
  <si>
    <t>Petit pois</t>
  </si>
  <si>
    <t>Soja</t>
  </si>
  <si>
    <t>Petsay maintso</t>
  </si>
  <si>
    <t>Courgette</t>
  </si>
  <si>
    <t>Téphrosia</t>
  </si>
  <si>
    <t>Mucuna</t>
  </si>
  <si>
    <t>Cajanus cajan</t>
  </si>
  <si>
    <t>Quantité TOTAL</t>
  </si>
  <si>
    <t>kg</t>
  </si>
  <si>
    <t>sachet</t>
  </si>
  <si>
    <t>boîte</t>
  </si>
  <si>
    <t>Pois de terre</t>
  </si>
  <si>
    <t>Arachide rouge</t>
  </si>
  <si>
    <t>Aubergine</t>
  </si>
  <si>
    <t>Tomate</t>
  </si>
  <si>
    <t>Choux</t>
  </si>
  <si>
    <t>Choux fleur</t>
  </si>
  <si>
    <t>Riz pluviale amélioré: FOFIFA 173/FOFIFA 186</t>
  </si>
  <si>
    <t>A/MANGA</t>
  </si>
  <si>
    <t>VVT</t>
  </si>
  <si>
    <t>Riz bas fonds polyaptitude X265</t>
  </si>
  <si>
    <t>Riz bas fonds polyaptitude FOFIFA 160</t>
  </si>
  <si>
    <t>Riz irrigué Tsimatahotrosa</t>
  </si>
  <si>
    <t>Riz pluviale B22</t>
  </si>
  <si>
    <t>Kotomila bejo</t>
  </si>
  <si>
    <t>Carotte</t>
  </si>
  <si>
    <t>Stylosanthès</t>
  </si>
  <si>
    <t>Black eyes</t>
  </si>
  <si>
    <t>Carotte nantaise ou touchon</t>
  </si>
  <si>
    <t>Choux fleur boule de neige</t>
  </si>
  <si>
    <t>Choux mavo</t>
  </si>
  <si>
    <t>Courgette vanga fotsy</t>
  </si>
  <si>
    <t>Dolique Lablab</t>
  </si>
  <si>
    <t>Maïs IRAT</t>
  </si>
  <si>
    <t>Niébe</t>
  </si>
  <si>
    <t>Vohem</t>
  </si>
  <si>
    <t>Tomate Roma VF</t>
  </si>
  <si>
    <t>Khaya madagascariensis</t>
  </si>
  <si>
    <t>Frêne</t>
  </si>
  <si>
    <t>Liquidambar</t>
  </si>
  <si>
    <t>Avocatier</t>
  </si>
  <si>
    <t>Kaki</t>
  </si>
  <si>
    <t>Orangier</t>
  </si>
  <si>
    <t>plant</t>
  </si>
  <si>
    <t>bouture</t>
  </si>
  <si>
    <t>Sarcleuse riz tanety</t>
  </si>
  <si>
    <t>Sarcleuse riz irrigué</t>
  </si>
  <si>
    <t>Brachiaria</t>
  </si>
  <si>
    <t>Sesbania sesban</t>
  </si>
  <si>
    <t>Avoine</t>
  </si>
  <si>
    <t>Ray grass</t>
  </si>
  <si>
    <t>Faux neem</t>
  </si>
  <si>
    <t>Bana grass</t>
  </si>
  <si>
    <t>Glyricidia</t>
  </si>
  <si>
    <t>Morus alba macrofolia</t>
  </si>
  <si>
    <t>Tréfle blanc</t>
  </si>
  <si>
    <t>souche</t>
  </si>
  <si>
    <t>Poireau</t>
  </si>
  <si>
    <t>Céleri</t>
  </si>
  <si>
    <t>Betterave bejo</t>
  </si>
  <si>
    <t>Albizzia lebbeck</t>
  </si>
  <si>
    <t>Agrume Variété Japonais greffé</t>
  </si>
  <si>
    <t>Acacia mangium</t>
  </si>
  <si>
    <t>Kininina oliva</t>
  </si>
  <si>
    <t>Kininim-potsy</t>
  </si>
  <si>
    <t>Moringa (ananambo)</t>
  </si>
  <si>
    <t>Mûrier</t>
  </si>
  <si>
    <t>Tyssam</t>
  </si>
  <si>
    <t>Epinard</t>
  </si>
  <si>
    <t>Ramirebaka</t>
  </si>
  <si>
    <t>Angivy</t>
  </si>
  <si>
    <t>Kaki porte greffe</t>
  </si>
  <si>
    <t>paquet</t>
  </si>
  <si>
    <t xml:space="preserve">Masking tape </t>
  </si>
  <si>
    <t xml:space="preserve">Papier A4 </t>
  </si>
  <si>
    <t>Rouleau flicphart</t>
  </si>
  <si>
    <t>Souri avec fil</t>
  </si>
  <si>
    <t>Tapis souri</t>
  </si>
  <si>
    <t>pièce</t>
  </si>
  <si>
    <t>rouleau</t>
  </si>
  <si>
    <t>Pochette perforée transparent</t>
  </si>
  <si>
    <t>Paquets</t>
  </si>
  <si>
    <t>Papier bristol blanc</t>
  </si>
  <si>
    <t>Oignon (graines)</t>
  </si>
  <si>
    <t>Tongolo maitso</t>
  </si>
  <si>
    <t>Salade (laitue)</t>
  </si>
  <si>
    <t>Concombre</t>
  </si>
  <si>
    <t xml:space="preserve">Haricot vert </t>
  </si>
  <si>
    <t>Persil</t>
  </si>
  <si>
    <t>Haricot rouge</t>
  </si>
  <si>
    <t>Arachide vanga</t>
  </si>
  <si>
    <t>Riz irrigué vary manitra FOFIFA</t>
  </si>
  <si>
    <t>Sebota</t>
  </si>
  <si>
    <t>Dolique</t>
  </si>
  <si>
    <t>Crotalaria graminea</t>
  </si>
  <si>
    <t>Grevillea robusta</t>
  </si>
  <si>
    <t>Styraciflua (liquidambar)</t>
  </si>
  <si>
    <t>Samanea saman</t>
  </si>
  <si>
    <t>Khaya</t>
  </si>
  <si>
    <t>Gmelina (arborea)</t>
  </si>
  <si>
    <t>Pinus careabaea</t>
  </si>
  <si>
    <t>Terminalia mantaly</t>
  </si>
  <si>
    <t>Eucalyptus camaldulensis</t>
  </si>
  <si>
    <t>Caisson GEC</t>
  </si>
  <si>
    <t xml:space="preserve"> </t>
  </si>
  <si>
    <t xml:space="preserve">Téléphone touche marque Itel    </t>
  </si>
  <si>
    <t>Riz irrigué Madame rose</t>
  </si>
  <si>
    <t>Sesbania rostrata</t>
  </si>
  <si>
    <t>Citron</t>
  </si>
  <si>
    <t>Café robusta</t>
  </si>
  <si>
    <t>Ail</t>
  </si>
  <si>
    <t>Semoir pour riz irrigué</t>
  </si>
  <si>
    <t>Qtte</t>
  </si>
  <si>
    <t>Dt dispo</t>
  </si>
  <si>
    <t>unités</t>
  </si>
  <si>
    <t>Table de réunion</t>
  </si>
  <si>
    <t>Tableau blanc GM</t>
  </si>
  <si>
    <t>Chaise de direction</t>
  </si>
  <si>
    <t>Chaise visiteur</t>
  </si>
  <si>
    <t>Table de bureau avec tiroir</t>
  </si>
  <si>
    <t>Tableau blanc MM</t>
  </si>
  <si>
    <t>Armoire de rangement GM Ouvrante</t>
  </si>
  <si>
    <t>Armoire de rangement PM coulissante</t>
  </si>
  <si>
    <t>Appareil photo numérique</t>
  </si>
  <si>
    <t>Ordinateur portable</t>
  </si>
  <si>
    <t>Imprimante</t>
  </si>
  <si>
    <t>Balance électronique</t>
  </si>
  <si>
    <t>Ecouteurs</t>
  </si>
  <si>
    <t>Cahier 100p</t>
  </si>
  <si>
    <t>Boite</t>
  </si>
  <si>
    <t>Blinder clips (25mm)</t>
  </si>
  <si>
    <t>Bloc cube</t>
  </si>
  <si>
    <t>Bloc note spiral A5</t>
  </si>
  <si>
    <t>Bloc note A5</t>
  </si>
  <si>
    <t>Bloc note A4</t>
  </si>
  <si>
    <t>Chamoisine</t>
  </si>
  <si>
    <t>Classeur à levier</t>
  </si>
  <si>
    <t>Chemise cartonnée</t>
  </si>
  <si>
    <t>flacon</t>
  </si>
  <si>
    <t>Cube recharge</t>
  </si>
  <si>
    <t>Machine à calculer</t>
  </si>
  <si>
    <t>Ruban correcteur</t>
  </si>
  <si>
    <t>boite</t>
  </si>
  <si>
    <t>Cartouche encre imprimante HP</t>
  </si>
  <si>
    <t>Cartouche encre imprimante HP deskjet 2130</t>
  </si>
  <si>
    <t>Cartouche encre CANON</t>
  </si>
  <si>
    <t>Ciseau</t>
  </si>
  <si>
    <t>Tableau flipchart</t>
  </si>
  <si>
    <t xml:space="preserve">Machine plastification </t>
  </si>
  <si>
    <t>Machine reliure</t>
  </si>
  <si>
    <t>Coupe papier</t>
  </si>
  <si>
    <t>Spirale</t>
  </si>
  <si>
    <t>Couverture transparent</t>
  </si>
  <si>
    <t>Calculatrice</t>
  </si>
  <si>
    <t>Cadenas (étoile, lune, simple)</t>
  </si>
  <si>
    <t>Cuvette rouge rond 27 cm</t>
  </si>
  <si>
    <t>Cuvette bleu rond 27 cm</t>
  </si>
  <si>
    <t>Encre</t>
  </si>
  <si>
    <t>Encreur</t>
  </si>
  <si>
    <t>Sac ficelé rouge</t>
  </si>
  <si>
    <t>Sac ficelé bleu</t>
  </si>
  <si>
    <t>Sac ficelé vert</t>
  </si>
  <si>
    <t>Sac ficelé blanc</t>
  </si>
  <si>
    <t>Tampon flèche</t>
  </si>
  <si>
    <t>Règle plate</t>
  </si>
  <si>
    <t>Nov</t>
  </si>
  <si>
    <t>Piment de cayenne (Sakay fanendy)</t>
  </si>
  <si>
    <t>Kaki greffon (carré ou fon'omby)</t>
  </si>
  <si>
    <t>Agrumes (portes greffes)</t>
  </si>
  <si>
    <t>Agrumes (greffons)</t>
  </si>
  <si>
    <t>Jan</t>
  </si>
  <si>
    <t>Attache lettre GM</t>
  </si>
  <si>
    <t>Attache lettre MM</t>
  </si>
  <si>
    <t>Bac de rangement/à courrier</t>
  </si>
  <si>
    <t>Stylo bleu Lauréat</t>
  </si>
  <si>
    <t>Stylo rouge Lauréat</t>
  </si>
  <si>
    <t>Marque SFOI</t>
  </si>
  <si>
    <t>Seyes/Lauréat/Calligraphes</t>
  </si>
  <si>
    <t>Angady avec manche-moyen</t>
  </si>
  <si>
    <t>Arrosoir 12l</t>
  </si>
  <si>
    <t>Balance chergeable et transportable</t>
  </si>
  <si>
    <t>Coupe coupe- en acier forgé</t>
  </si>
  <si>
    <t>Décamètre souple et resistant à l'eau</t>
  </si>
  <si>
    <t>Fourche avec manche en acier forgé, 3 dents minimum</t>
  </si>
  <si>
    <t>Pelle avec manche en acier forgé</t>
  </si>
  <si>
    <t>Rateau avec manche en acier forgé</t>
  </si>
  <si>
    <t>Agrafe 24/6mm Lauréat</t>
  </si>
  <si>
    <t>Agrafeuse 24/6 mm Novus/Maped</t>
  </si>
  <si>
    <t>Agrafeuse GM Novus</t>
  </si>
  <si>
    <t>Trombone (Kores)</t>
  </si>
  <si>
    <t>Blanco avec diluant</t>
  </si>
  <si>
    <t>Boite d'archive en plastique</t>
  </si>
  <si>
    <t>Blinder clips (50mm)</t>
  </si>
  <si>
    <t>Cahier 100p SEYES/ Lauréat / Calligraphe</t>
  </si>
  <si>
    <t>Cahier 200p avec spirale</t>
  </si>
  <si>
    <t>Cahier 50p PF</t>
  </si>
  <si>
    <t>Chemise plastique</t>
  </si>
  <si>
    <t>Classeur de bureau</t>
  </si>
  <si>
    <t>Colle de bureau</t>
  </si>
  <si>
    <t>Crayon</t>
  </si>
  <si>
    <t>Désagrafeuse</t>
  </si>
  <si>
    <t>Enveloppe KRAFT GM</t>
  </si>
  <si>
    <t>Enveloppe KRAFT MM</t>
  </si>
  <si>
    <t>paquets</t>
  </si>
  <si>
    <t>Enveloppe blanche MM</t>
  </si>
  <si>
    <t>Enveloppe blanche Longue PM</t>
  </si>
  <si>
    <t>Enveloppe blanche PM</t>
  </si>
  <si>
    <t>Facturier PM</t>
  </si>
  <si>
    <t>Intercallaire 12 positions</t>
  </si>
  <si>
    <t>Marker bleu permanent (Schneider/Staedtler)</t>
  </si>
  <si>
    <t>Marker noir permanent (Schneider/Staedtler)</t>
  </si>
  <si>
    <t>Marker rouge permanent (Schneider/Staedtler)</t>
  </si>
  <si>
    <t>Marker vert permanent (Schneider/Staedtler)</t>
  </si>
  <si>
    <t>Perforateur à 4 trous</t>
  </si>
  <si>
    <t>Pin's board</t>
  </si>
  <si>
    <t>Pochette à plastifier GM</t>
  </si>
  <si>
    <t>Pochette à plastifier PM</t>
  </si>
  <si>
    <t>Porte bloc (écritoire)</t>
  </si>
  <si>
    <t>Porte document 40 vues</t>
  </si>
  <si>
    <t>Porte mine 0,5</t>
  </si>
  <si>
    <t>Post-it 75*75</t>
  </si>
  <si>
    <t>Post it 125*25</t>
  </si>
  <si>
    <t>Règle plate 30cm</t>
  </si>
  <si>
    <t>Scotch de bureau PM</t>
  </si>
  <si>
    <t>Scotch d'emballage</t>
  </si>
  <si>
    <t>Sous-main double</t>
  </si>
  <si>
    <t>Spirale 08</t>
  </si>
  <si>
    <t>Spirale 10</t>
  </si>
  <si>
    <t>Spirale 12</t>
  </si>
  <si>
    <t>Spirale 14</t>
  </si>
  <si>
    <t>Spirale 16</t>
  </si>
  <si>
    <t>Stylo gel pilote bleu</t>
  </si>
  <si>
    <t>Stylo gel pilot rouge</t>
  </si>
  <si>
    <t>Stylo gel pilot vert</t>
  </si>
  <si>
    <t>Stylo gel pilot noir</t>
  </si>
  <si>
    <t>Stylo noir Lauréat</t>
  </si>
  <si>
    <t>Stylo vert Lauréat</t>
  </si>
  <si>
    <t>Surligneur 4 couleurs</t>
  </si>
  <si>
    <t>Surligner jaune</t>
  </si>
  <si>
    <t>Taille crayon</t>
  </si>
  <si>
    <t>Post-it 12*45 (Marque page)</t>
  </si>
  <si>
    <t>Marker White board (paquet de 4 couleur)</t>
  </si>
  <si>
    <t>Toner CANON MF 237w cartridge 737 Black</t>
  </si>
  <si>
    <t>Toner HPLaserJet M1214 , 85 A Noir</t>
  </si>
  <si>
    <t>Toner CANON 26 A</t>
  </si>
  <si>
    <t>Toner Canon FX10</t>
  </si>
  <si>
    <t>Toner Canon 731 (Yellow, black,magenta, cyan) 2 de chq</t>
  </si>
  <si>
    <t>Toner Canon FX10 (707/718) Yellow, black,magenta, cyan (2 de chq)</t>
  </si>
  <si>
    <t>Toner Ricoh MP 2501</t>
  </si>
  <si>
    <t>Flash disque</t>
  </si>
  <si>
    <t>Souri sans fil</t>
  </si>
  <si>
    <t>Fin octobre</t>
  </si>
  <si>
    <t>Mi-Nov</t>
  </si>
  <si>
    <t>Debut Nov</t>
  </si>
  <si>
    <t>Fiche technique à forunir</t>
  </si>
  <si>
    <t>Remarques</t>
  </si>
  <si>
    <t>Remarque</t>
  </si>
  <si>
    <t>Echantillon à remettre avec l'offre</t>
  </si>
  <si>
    <t>Lauréat</t>
  </si>
  <si>
    <t xml:space="preserve">Stylo bleu </t>
  </si>
  <si>
    <t xml:space="preserve">Stylo rouge </t>
  </si>
  <si>
    <t>CASIO</t>
  </si>
  <si>
    <t>Visite des plants pour validation technique semaine du 25 octobre 2021</t>
  </si>
  <si>
    <t>Visite des plants pour validation technique -Mi Nov 2021</t>
  </si>
  <si>
    <t>Visite des plants pour validation technique Debut DEC  2021</t>
  </si>
  <si>
    <t>Visite des plants pour validation technique  Debut DEC  2021</t>
  </si>
  <si>
    <t>Possibilité de Visite d'echantillon  du produit 01/10/21 au bureau OSDRM</t>
  </si>
  <si>
    <t>Debut Janvier 2022</t>
  </si>
  <si>
    <t>Echantillon à remettre avec l'offre- Voir photo</t>
  </si>
  <si>
    <t>Caractéristiques</t>
  </si>
  <si>
    <t>Moyen ( MM)</t>
  </si>
  <si>
    <t>Marque Pelikan ou Lauréat</t>
  </si>
  <si>
    <t xml:space="preserve">Premier ou maped -transparent </t>
  </si>
  <si>
    <t>Caractéristique</t>
  </si>
  <si>
    <t>Pot plastique-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</si>
</sst>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7C8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0" fontId="0" fillId="0" borderId="1" xfId="0" applyBorder="1"/>
    <xf numFmtId="3" fontId="1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1" fillId="0" borderId="1" xfId="1" applyNumberFormat="1" applyBorder="1" applyAlignment="1">
      <alignment horizontal="center" vertical="center"/>
    </xf>
    <xf numFmtId="0" fontId="1" fillId="0" borderId="1" xfId="1" applyBorder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/>
    <xf numFmtId="0" fontId="1" fillId="0" borderId="1" xfId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3" fontId="1" fillId="0" borderId="1" xfId="1" applyNumberFormat="1" applyFill="1" applyBorder="1" applyAlignment="1">
      <alignment horizontal="center" vertical="center" wrapText="1"/>
    </xf>
    <xf numFmtId="3" fontId="1" fillId="0" borderId="1" xfId="1" applyNumberFormat="1" applyFill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 wrapText="1"/>
    </xf>
    <xf numFmtId="0" fontId="1" fillId="0" borderId="1" xfId="1" applyFill="1" applyBorder="1"/>
    <xf numFmtId="0" fontId="2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0" xfId="0" applyFill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1" fillId="7" borderId="1" xfId="1" applyFill="1" applyBorder="1" applyAlignment="1">
      <alignment horizontal="center" vertical="center" wrapText="1"/>
    </xf>
    <xf numFmtId="0" fontId="0" fillId="7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2" fillId="4" borderId="20" xfId="0" applyFont="1" applyFill="1" applyBorder="1" applyAlignment="1">
      <alignment horizontal="center" vertical="center"/>
    </xf>
    <xf numFmtId="0" fontId="0" fillId="7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3" fontId="7" fillId="10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" fillId="7" borderId="3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 wrapText="1"/>
    </xf>
    <xf numFmtId="0" fontId="1" fillId="7" borderId="13" xfId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7C80"/>
      <color rgb="FFCC00CC"/>
      <color rgb="FFCC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Q83"/>
  <sheetViews>
    <sheetView topLeftCell="A64" workbookViewId="0">
      <selection activeCell="D12" sqref="D12"/>
    </sheetView>
  </sheetViews>
  <sheetFormatPr baseColWidth="10" defaultColWidth="9.140625" defaultRowHeight="15" x14ac:dyDescent="0.25"/>
  <cols>
    <col min="1" max="1" width="41.5703125" customWidth="1"/>
    <col min="2" max="2" width="14.85546875" style="11" bestFit="1" customWidth="1"/>
    <col min="3" max="3" width="9.140625" style="1"/>
    <col min="4" max="4" width="33.28515625" style="1" customWidth="1"/>
    <col min="5" max="5" width="8" customWidth="1"/>
    <col min="6" max="6" width="10.42578125" style="11" bestFit="1" customWidth="1"/>
    <col min="7" max="7" width="8.7109375" style="19" customWidth="1"/>
    <col min="8" max="8" width="12.7109375" style="40" customWidth="1"/>
    <col min="9" max="9" width="8.7109375" customWidth="1"/>
    <col min="10" max="10" width="14.42578125" style="11" customWidth="1"/>
    <col min="11" max="12" width="9.42578125" customWidth="1"/>
    <col min="13" max="13" width="10.42578125" bestFit="1" customWidth="1"/>
    <col min="14" max="14" width="10.42578125" style="11" customWidth="1"/>
    <col min="15" max="15" width="8.7109375" customWidth="1"/>
    <col min="16" max="16" width="13.42578125" style="44" customWidth="1"/>
    <col min="17" max="17" width="12" customWidth="1"/>
  </cols>
  <sheetData>
    <row r="1" spans="1:17" s="2" customFormat="1" x14ac:dyDescent="0.25">
      <c r="A1" s="75" t="s">
        <v>5</v>
      </c>
      <c r="B1" s="75" t="s">
        <v>16</v>
      </c>
      <c r="C1" s="75" t="s">
        <v>0</v>
      </c>
      <c r="D1" s="58"/>
      <c r="E1" s="77" t="s">
        <v>1</v>
      </c>
      <c r="F1" s="78"/>
      <c r="G1" s="77" t="s">
        <v>2</v>
      </c>
      <c r="H1" s="78"/>
      <c r="I1" s="77" t="s">
        <v>3</v>
      </c>
      <c r="J1" s="78"/>
      <c r="K1" s="77" t="s">
        <v>28</v>
      </c>
      <c r="L1" s="78"/>
      <c r="M1" s="77" t="s">
        <v>27</v>
      </c>
      <c r="N1" s="78"/>
      <c r="O1" s="73" t="s">
        <v>4</v>
      </c>
      <c r="P1" s="74"/>
    </row>
    <row r="2" spans="1:17" s="2" customFormat="1" x14ac:dyDescent="0.25">
      <c r="A2" s="76"/>
      <c r="B2" s="76"/>
      <c r="C2" s="76"/>
      <c r="D2" s="48" t="s">
        <v>264</v>
      </c>
      <c r="E2" s="24" t="s">
        <v>121</v>
      </c>
      <c r="F2" s="24" t="s">
        <v>122</v>
      </c>
      <c r="G2" s="24" t="s">
        <v>121</v>
      </c>
      <c r="H2" s="24" t="s">
        <v>122</v>
      </c>
      <c r="I2" s="24" t="s">
        <v>121</v>
      </c>
      <c r="J2" s="24" t="s">
        <v>122</v>
      </c>
      <c r="K2" s="24" t="s">
        <v>121</v>
      </c>
      <c r="L2" s="24" t="s">
        <v>122</v>
      </c>
      <c r="M2" s="24" t="s">
        <v>121</v>
      </c>
      <c r="N2" s="24" t="s">
        <v>122</v>
      </c>
      <c r="O2" s="24" t="s">
        <v>121</v>
      </c>
      <c r="P2" s="24" t="s">
        <v>122</v>
      </c>
    </row>
    <row r="3" spans="1:17" ht="18" customHeight="1" x14ac:dyDescent="0.25">
      <c r="A3" s="4" t="s">
        <v>71</v>
      </c>
      <c r="B3" s="31">
        <f t="shared" ref="B3:B34" si="0">+E3+G3+I3+K3+M3+O3</f>
        <v>30</v>
      </c>
      <c r="C3" s="8" t="s">
        <v>17</v>
      </c>
      <c r="D3" s="67" t="s">
        <v>266</v>
      </c>
      <c r="E3" s="3"/>
      <c r="F3" s="37"/>
      <c r="G3" s="18">
        <v>20</v>
      </c>
      <c r="H3" s="55" t="s">
        <v>260</v>
      </c>
      <c r="I3" s="3"/>
      <c r="J3" s="37"/>
      <c r="K3" s="3"/>
      <c r="L3" s="3"/>
      <c r="M3" s="6"/>
      <c r="N3" s="13"/>
      <c r="O3" s="3">
        <v>10</v>
      </c>
      <c r="P3" s="56" t="s">
        <v>261</v>
      </c>
    </row>
    <row r="4" spans="1:17" x14ac:dyDescent="0.25">
      <c r="A4" s="9" t="s">
        <v>119</v>
      </c>
      <c r="B4" s="31">
        <f t="shared" si="0"/>
        <v>100</v>
      </c>
      <c r="C4" s="35" t="s">
        <v>17</v>
      </c>
      <c r="D4" s="67" t="s">
        <v>266</v>
      </c>
      <c r="E4" s="3"/>
      <c r="F4" s="37"/>
      <c r="G4" s="3"/>
      <c r="H4" s="37"/>
      <c r="I4" s="3">
        <v>100</v>
      </c>
      <c r="J4" s="55" t="s">
        <v>260</v>
      </c>
      <c r="K4" s="3"/>
      <c r="L4" s="3"/>
      <c r="M4" s="3"/>
      <c r="N4" s="37"/>
      <c r="O4" s="3"/>
      <c r="P4" s="43"/>
    </row>
    <row r="5" spans="1:17" x14ac:dyDescent="0.25">
      <c r="A5" s="9" t="s">
        <v>69</v>
      </c>
      <c r="B5" s="31">
        <f t="shared" si="0"/>
        <v>50</v>
      </c>
      <c r="C5" s="8" t="s">
        <v>17</v>
      </c>
      <c r="D5" s="67" t="s">
        <v>266</v>
      </c>
      <c r="E5" s="3"/>
      <c r="F5" s="37"/>
      <c r="G5" s="18"/>
      <c r="H5" s="39"/>
      <c r="I5" s="3"/>
      <c r="J5" s="37"/>
      <c r="K5" s="3"/>
      <c r="L5" s="3"/>
      <c r="M5" s="3"/>
      <c r="N5" s="37"/>
      <c r="O5" s="8">
        <v>50</v>
      </c>
      <c r="P5" s="56" t="s">
        <v>261</v>
      </c>
    </row>
    <row r="6" spans="1:17" x14ac:dyDescent="0.25">
      <c r="A6" s="23" t="s">
        <v>79</v>
      </c>
      <c r="B6" s="31">
        <f t="shared" si="0"/>
        <v>50</v>
      </c>
      <c r="C6" s="12" t="s">
        <v>18</v>
      </c>
      <c r="D6" s="67" t="s">
        <v>266</v>
      </c>
      <c r="E6" s="5"/>
      <c r="F6" s="38"/>
      <c r="G6" s="5"/>
      <c r="H6" s="38"/>
      <c r="I6" s="7">
        <v>50</v>
      </c>
      <c r="J6" s="55" t="s">
        <v>260</v>
      </c>
      <c r="K6" s="5"/>
      <c r="L6" s="5"/>
      <c r="M6" s="5"/>
      <c r="N6" s="38"/>
      <c r="O6" s="5"/>
      <c r="P6" s="43"/>
    </row>
    <row r="7" spans="1:17" x14ac:dyDescent="0.25">
      <c r="A7" s="9" t="s">
        <v>21</v>
      </c>
      <c r="B7" s="31">
        <f t="shared" si="0"/>
        <v>1700</v>
      </c>
      <c r="C7" s="12" t="s">
        <v>17</v>
      </c>
      <c r="D7" s="67" t="s">
        <v>266</v>
      </c>
      <c r="E7" s="3">
        <v>350</v>
      </c>
      <c r="F7" s="37" t="s">
        <v>174</v>
      </c>
      <c r="G7" s="18">
        <v>150</v>
      </c>
      <c r="H7" s="55" t="s">
        <v>260</v>
      </c>
      <c r="I7" s="3">
        <v>200</v>
      </c>
      <c r="J7" s="55" t="s">
        <v>260</v>
      </c>
      <c r="K7" s="3"/>
      <c r="L7" s="3"/>
      <c r="M7" s="3"/>
      <c r="N7" s="37"/>
      <c r="O7" s="12">
        <f>500+500</f>
        <v>1000</v>
      </c>
      <c r="P7" s="55" t="s">
        <v>260</v>
      </c>
    </row>
    <row r="8" spans="1:17" x14ac:dyDescent="0.25">
      <c r="A8" s="9" t="s">
        <v>99</v>
      </c>
      <c r="B8" s="31">
        <f t="shared" si="0"/>
        <v>150</v>
      </c>
      <c r="C8" s="12" t="s">
        <v>17</v>
      </c>
      <c r="D8" s="67" t="s">
        <v>266</v>
      </c>
      <c r="E8" s="3"/>
      <c r="F8" s="37"/>
      <c r="G8" s="18">
        <v>150</v>
      </c>
      <c r="H8" s="55" t="s">
        <v>260</v>
      </c>
      <c r="I8" s="3"/>
      <c r="J8" s="37"/>
      <c r="K8" s="3"/>
      <c r="L8" s="3"/>
      <c r="M8" s="3"/>
      <c r="N8" s="37"/>
      <c r="O8" s="12"/>
      <c r="P8" s="43"/>
    </row>
    <row r="9" spans="1:17" x14ac:dyDescent="0.25">
      <c r="A9" s="9" t="s">
        <v>22</v>
      </c>
      <c r="B9" s="31">
        <f t="shared" si="0"/>
        <v>880</v>
      </c>
      <c r="C9" s="12" t="s">
        <v>18</v>
      </c>
      <c r="D9" s="67" t="s">
        <v>266</v>
      </c>
      <c r="E9" s="3">
        <v>240</v>
      </c>
      <c r="F9" s="37" t="s">
        <v>174</v>
      </c>
      <c r="G9" s="18">
        <v>500</v>
      </c>
      <c r="H9" s="39"/>
      <c r="I9" s="3">
        <v>100</v>
      </c>
      <c r="J9" s="55" t="s">
        <v>260</v>
      </c>
      <c r="K9" s="3"/>
      <c r="L9" s="3"/>
      <c r="M9" s="3"/>
      <c r="N9" s="37"/>
      <c r="O9" s="12">
        <f>20+20</f>
        <v>40</v>
      </c>
      <c r="P9" s="55" t="s">
        <v>260</v>
      </c>
    </row>
    <row r="10" spans="1:17" x14ac:dyDescent="0.25">
      <c r="A10" s="9" t="s">
        <v>58</v>
      </c>
      <c r="B10" s="31">
        <f t="shared" si="0"/>
        <v>100</v>
      </c>
      <c r="C10" s="8" t="s">
        <v>17</v>
      </c>
      <c r="D10" s="67" t="s">
        <v>266</v>
      </c>
      <c r="E10" s="3"/>
      <c r="F10" s="37"/>
      <c r="G10" s="18"/>
      <c r="H10" s="39"/>
      <c r="I10" s="3"/>
      <c r="J10" s="37"/>
      <c r="K10" s="3"/>
      <c r="L10" s="3"/>
      <c r="M10" s="3"/>
      <c r="N10" s="37"/>
      <c r="O10" s="8">
        <v>100</v>
      </c>
      <c r="P10" s="56" t="s">
        <v>261</v>
      </c>
    </row>
    <row r="11" spans="1:17" x14ac:dyDescent="0.25">
      <c r="A11" s="9" t="s">
        <v>68</v>
      </c>
      <c r="B11" s="31">
        <f t="shared" si="0"/>
        <v>40</v>
      </c>
      <c r="C11" s="12" t="s">
        <v>18</v>
      </c>
      <c r="D11" s="67" t="s">
        <v>266</v>
      </c>
      <c r="E11" s="3"/>
      <c r="F11" s="37"/>
      <c r="G11" s="18"/>
      <c r="H11" s="39"/>
      <c r="I11" s="3"/>
      <c r="J11" s="37"/>
      <c r="K11" s="3"/>
      <c r="L11" s="3"/>
      <c r="M11" s="3"/>
      <c r="N11" s="37"/>
      <c r="O11" s="12">
        <f>20+20</f>
        <v>40</v>
      </c>
      <c r="P11" s="55" t="s">
        <v>260</v>
      </c>
    </row>
    <row r="12" spans="1:17" x14ac:dyDescent="0.25">
      <c r="A12" s="9" t="s">
        <v>36</v>
      </c>
      <c r="B12" s="31">
        <f t="shared" si="0"/>
        <v>110</v>
      </c>
      <c r="C12" s="8" t="s">
        <v>17</v>
      </c>
      <c r="D12" s="67" t="s">
        <v>266</v>
      </c>
      <c r="E12" s="3">
        <v>10</v>
      </c>
      <c r="F12" s="37" t="s">
        <v>174</v>
      </c>
      <c r="G12" s="18">
        <v>100</v>
      </c>
      <c r="H12" s="55" t="s">
        <v>260</v>
      </c>
      <c r="I12" s="3"/>
      <c r="J12" s="37"/>
      <c r="K12" s="3"/>
      <c r="L12" s="3"/>
      <c r="M12" s="3"/>
      <c r="N12" s="37"/>
      <c r="O12" s="8"/>
      <c r="P12" s="43"/>
    </row>
    <row r="13" spans="1:17" x14ac:dyDescent="0.25">
      <c r="A13" s="4" t="s">
        <v>56</v>
      </c>
      <c r="B13" s="31">
        <f t="shared" si="0"/>
        <v>400</v>
      </c>
      <c r="C13" s="8" t="s">
        <v>17</v>
      </c>
      <c r="D13" s="67" t="s">
        <v>266</v>
      </c>
      <c r="E13" s="3"/>
      <c r="F13" s="37"/>
      <c r="G13" s="18"/>
      <c r="H13" s="39"/>
      <c r="I13" s="3"/>
      <c r="J13" s="37"/>
      <c r="K13" s="3"/>
      <c r="L13" s="3"/>
      <c r="M13" s="6"/>
      <c r="N13" s="13"/>
      <c r="O13" s="3">
        <f>100+300</f>
        <v>400</v>
      </c>
      <c r="P13" s="55" t="s">
        <v>260</v>
      </c>
    </row>
    <row r="14" spans="1:17" x14ac:dyDescent="0.25">
      <c r="A14" s="23" t="s">
        <v>118</v>
      </c>
      <c r="B14" s="31">
        <f t="shared" si="0"/>
        <v>20</v>
      </c>
      <c r="C14" s="12" t="s">
        <v>17</v>
      </c>
      <c r="D14" s="67" t="s">
        <v>266</v>
      </c>
      <c r="E14" s="5"/>
      <c r="F14" s="38"/>
      <c r="G14" s="5"/>
      <c r="H14" s="38"/>
      <c r="I14" s="7">
        <v>20</v>
      </c>
      <c r="J14" s="55" t="s">
        <v>260</v>
      </c>
      <c r="K14" s="5"/>
      <c r="L14" s="5"/>
      <c r="M14" s="5"/>
      <c r="N14" s="38"/>
      <c r="O14" s="5"/>
      <c r="P14" s="43"/>
      <c r="Q14" t="s">
        <v>113</v>
      </c>
    </row>
    <row r="15" spans="1:17" x14ac:dyDescent="0.25">
      <c r="A15" s="4" t="s">
        <v>15</v>
      </c>
      <c r="B15" s="31">
        <f t="shared" si="0"/>
        <v>613</v>
      </c>
      <c r="C15" s="8" t="s">
        <v>17</v>
      </c>
      <c r="D15" s="67" t="s">
        <v>266</v>
      </c>
      <c r="E15" s="3"/>
      <c r="F15" s="37"/>
      <c r="G15" s="18"/>
      <c r="H15" s="39"/>
      <c r="I15" s="3">
        <v>100</v>
      </c>
      <c r="J15" s="55" t="s">
        <v>260</v>
      </c>
      <c r="K15" s="3"/>
      <c r="L15" s="3"/>
      <c r="M15" s="6"/>
      <c r="N15" s="13"/>
      <c r="O15" s="3">
        <f>263+250</f>
        <v>513</v>
      </c>
      <c r="P15" s="55" t="s">
        <v>260</v>
      </c>
    </row>
    <row r="16" spans="1:17" x14ac:dyDescent="0.25">
      <c r="A16" s="9" t="s">
        <v>34</v>
      </c>
      <c r="B16" s="31">
        <f t="shared" si="0"/>
        <v>20</v>
      </c>
      <c r="C16" s="8" t="s">
        <v>19</v>
      </c>
      <c r="D16" s="67" t="s">
        <v>266</v>
      </c>
      <c r="E16" s="3"/>
      <c r="F16" s="37"/>
      <c r="G16" s="18"/>
      <c r="H16" s="39"/>
      <c r="I16" s="3"/>
      <c r="J16" s="37"/>
      <c r="K16" s="3"/>
      <c r="L16" s="3"/>
      <c r="M16" s="12">
        <v>20</v>
      </c>
      <c r="N16" s="55" t="s">
        <v>260</v>
      </c>
      <c r="O16" s="3"/>
      <c r="P16" s="43"/>
    </row>
    <row r="17" spans="1:16" x14ac:dyDescent="0.25">
      <c r="A17" s="9" t="s">
        <v>37</v>
      </c>
      <c r="B17" s="31">
        <f t="shared" si="0"/>
        <v>240</v>
      </c>
      <c r="C17" s="8" t="s">
        <v>18</v>
      </c>
      <c r="D17" s="67" t="s">
        <v>266</v>
      </c>
      <c r="E17" s="3">
        <v>240</v>
      </c>
      <c r="F17" s="37" t="s">
        <v>174</v>
      </c>
      <c r="G17" s="18"/>
      <c r="H17" s="39"/>
      <c r="I17" s="3"/>
      <c r="J17" s="37"/>
      <c r="K17" s="3"/>
      <c r="L17" s="3"/>
      <c r="M17" s="12"/>
      <c r="N17" s="42"/>
      <c r="O17" s="3"/>
      <c r="P17" s="43"/>
    </row>
    <row r="18" spans="1:16" x14ac:dyDescent="0.25">
      <c r="A18" s="9" t="s">
        <v>67</v>
      </c>
      <c r="B18" s="31">
        <f t="shared" si="0"/>
        <v>40</v>
      </c>
      <c r="C18" s="12" t="s">
        <v>19</v>
      </c>
      <c r="D18" s="67" t="s">
        <v>266</v>
      </c>
      <c r="E18" s="3"/>
      <c r="F18" s="37"/>
      <c r="G18" s="18"/>
      <c r="H18" s="39"/>
      <c r="I18" s="3"/>
      <c r="J18" s="37"/>
      <c r="K18" s="3"/>
      <c r="L18" s="3"/>
      <c r="M18" s="3"/>
      <c r="N18" s="37"/>
      <c r="O18" s="12">
        <f>20+20</f>
        <v>40</v>
      </c>
      <c r="P18" s="55" t="s">
        <v>260</v>
      </c>
    </row>
    <row r="19" spans="1:16" x14ac:dyDescent="0.25">
      <c r="A19" s="9" t="s">
        <v>67</v>
      </c>
      <c r="B19" s="31">
        <f t="shared" si="0"/>
        <v>500</v>
      </c>
      <c r="C19" s="12" t="s">
        <v>18</v>
      </c>
      <c r="D19" s="67" t="s">
        <v>266</v>
      </c>
      <c r="E19" s="3"/>
      <c r="F19" s="37"/>
      <c r="G19" s="18">
        <v>500</v>
      </c>
      <c r="H19" s="55" t="s">
        <v>260</v>
      </c>
      <c r="I19" s="3"/>
      <c r="J19" s="37"/>
      <c r="K19" s="3"/>
      <c r="L19" s="3"/>
      <c r="M19" s="3"/>
      <c r="N19" s="37"/>
      <c r="O19" s="12"/>
      <c r="P19" s="43"/>
    </row>
    <row r="20" spans="1:16" x14ac:dyDescent="0.25">
      <c r="A20" s="9" t="s">
        <v>24</v>
      </c>
      <c r="B20" s="31">
        <f t="shared" si="0"/>
        <v>4</v>
      </c>
      <c r="C20" s="12" t="s">
        <v>19</v>
      </c>
      <c r="D20" s="67" t="s">
        <v>266</v>
      </c>
      <c r="E20" s="3"/>
      <c r="F20" s="37"/>
      <c r="G20" s="18"/>
      <c r="H20" s="39"/>
      <c r="I20" s="3"/>
      <c r="J20" s="37"/>
      <c r="K20" s="3"/>
      <c r="L20" s="3"/>
      <c r="M20" s="3"/>
      <c r="N20" s="37"/>
      <c r="O20" s="12">
        <v>4</v>
      </c>
      <c r="P20" s="55" t="s">
        <v>260</v>
      </c>
    </row>
    <row r="21" spans="1:16" x14ac:dyDescent="0.25">
      <c r="A21" s="9" t="s">
        <v>24</v>
      </c>
      <c r="B21" s="31">
        <f t="shared" si="0"/>
        <v>6.5</v>
      </c>
      <c r="C21" s="12" t="s">
        <v>17</v>
      </c>
      <c r="D21" s="67" t="s">
        <v>266</v>
      </c>
      <c r="E21" s="3"/>
      <c r="F21" s="37"/>
      <c r="G21" s="18"/>
      <c r="H21" s="39"/>
      <c r="I21" s="3"/>
      <c r="J21" s="37"/>
      <c r="K21" s="3"/>
      <c r="L21" s="3"/>
      <c r="M21" s="3"/>
      <c r="N21" s="37"/>
      <c r="O21" s="12">
        <v>6.5</v>
      </c>
      <c r="P21" s="56" t="s">
        <v>261</v>
      </c>
    </row>
    <row r="22" spans="1:16" x14ac:dyDescent="0.25">
      <c r="A22" s="9" t="s">
        <v>25</v>
      </c>
      <c r="B22" s="31">
        <f t="shared" si="0"/>
        <v>2</v>
      </c>
      <c r="C22" s="12" t="s">
        <v>19</v>
      </c>
      <c r="D22" s="67" t="s">
        <v>266</v>
      </c>
      <c r="E22" s="3"/>
      <c r="F22" s="37"/>
      <c r="G22" s="18"/>
      <c r="H22" s="39"/>
      <c r="I22" s="3"/>
      <c r="J22" s="37"/>
      <c r="K22" s="3"/>
      <c r="L22" s="3"/>
      <c r="M22" s="3"/>
      <c r="N22" s="37"/>
      <c r="O22" s="12">
        <v>2</v>
      </c>
      <c r="P22" s="55" t="s">
        <v>260</v>
      </c>
    </row>
    <row r="23" spans="1:16" x14ac:dyDescent="0.25">
      <c r="A23" s="9" t="s">
        <v>25</v>
      </c>
      <c r="B23" s="31">
        <f t="shared" si="0"/>
        <v>500</v>
      </c>
      <c r="C23" s="12" t="s">
        <v>18</v>
      </c>
      <c r="D23" s="67" t="s">
        <v>266</v>
      </c>
      <c r="E23" s="3"/>
      <c r="F23" s="37"/>
      <c r="G23" s="18">
        <v>500</v>
      </c>
      <c r="H23" s="55" t="s">
        <v>260</v>
      </c>
      <c r="I23" s="3"/>
      <c r="J23" s="37"/>
      <c r="K23" s="3"/>
      <c r="L23" s="3"/>
      <c r="M23" s="3"/>
      <c r="N23" s="37"/>
      <c r="O23" s="12"/>
      <c r="P23" s="43"/>
    </row>
    <row r="24" spans="1:16" x14ac:dyDescent="0.25">
      <c r="A24" s="9" t="s">
        <v>38</v>
      </c>
      <c r="B24" s="31">
        <f t="shared" si="0"/>
        <v>240</v>
      </c>
      <c r="C24" s="12" t="s">
        <v>18</v>
      </c>
      <c r="D24" s="67" t="s">
        <v>266</v>
      </c>
      <c r="E24" s="3">
        <v>240</v>
      </c>
      <c r="F24" s="37" t="s">
        <v>174</v>
      </c>
      <c r="G24" s="18"/>
      <c r="H24" s="39"/>
      <c r="I24" s="3"/>
      <c r="J24" s="37"/>
      <c r="K24" s="3"/>
      <c r="L24" s="3"/>
      <c r="M24" s="3"/>
      <c r="N24" s="37"/>
      <c r="O24" s="12"/>
      <c r="P24" s="43"/>
    </row>
    <row r="25" spans="1:16" x14ac:dyDescent="0.25">
      <c r="A25" s="9" t="s">
        <v>39</v>
      </c>
      <c r="B25" s="31">
        <f t="shared" si="0"/>
        <v>740</v>
      </c>
      <c r="C25" s="12" t="s">
        <v>18</v>
      </c>
      <c r="D25" s="67" t="s">
        <v>266</v>
      </c>
      <c r="E25" s="3">
        <v>240</v>
      </c>
      <c r="F25" s="37" t="s">
        <v>174</v>
      </c>
      <c r="G25" s="18">
        <v>500</v>
      </c>
      <c r="H25" s="55" t="s">
        <v>260</v>
      </c>
      <c r="I25" s="3"/>
      <c r="J25" s="37"/>
      <c r="K25" s="3"/>
      <c r="L25" s="3"/>
      <c r="M25" s="3"/>
      <c r="N25" s="37"/>
      <c r="O25" s="12"/>
      <c r="P25" s="43"/>
    </row>
    <row r="26" spans="1:16" x14ac:dyDescent="0.25">
      <c r="A26" s="23" t="s">
        <v>117</v>
      </c>
      <c r="B26" s="31">
        <f t="shared" si="0"/>
        <v>10</v>
      </c>
      <c r="C26" s="12" t="s">
        <v>17</v>
      </c>
      <c r="D26" s="67" t="s">
        <v>266</v>
      </c>
      <c r="E26" s="5"/>
      <c r="F26" s="38"/>
      <c r="G26" s="5"/>
      <c r="H26" s="38"/>
      <c r="I26" s="7">
        <v>10</v>
      </c>
      <c r="J26" s="55" t="s">
        <v>260</v>
      </c>
      <c r="K26" s="5"/>
      <c r="L26" s="5"/>
      <c r="M26" s="5"/>
      <c r="N26" s="38"/>
      <c r="O26" s="5"/>
      <c r="P26" s="43"/>
    </row>
    <row r="27" spans="1:16" x14ac:dyDescent="0.25">
      <c r="A27" s="9" t="s">
        <v>95</v>
      </c>
      <c r="B27" s="31">
        <f t="shared" si="0"/>
        <v>500</v>
      </c>
      <c r="C27" s="12" t="s">
        <v>18</v>
      </c>
      <c r="D27" s="67" t="s">
        <v>266</v>
      </c>
      <c r="E27" s="3"/>
      <c r="F27" s="37"/>
      <c r="G27" s="18">
        <v>500</v>
      </c>
      <c r="H27" s="55" t="s">
        <v>260</v>
      </c>
      <c r="I27" s="3"/>
      <c r="J27" s="37"/>
      <c r="K27" s="3"/>
      <c r="L27" s="3"/>
      <c r="M27" s="3"/>
      <c r="N27" s="37"/>
      <c r="O27" s="12"/>
      <c r="P27" s="43"/>
    </row>
    <row r="28" spans="1:16" x14ac:dyDescent="0.25">
      <c r="A28" s="4" t="s">
        <v>12</v>
      </c>
      <c r="B28" s="31">
        <f t="shared" si="0"/>
        <v>9</v>
      </c>
      <c r="C28" s="8" t="s">
        <v>17</v>
      </c>
      <c r="D28" s="67" t="s">
        <v>266</v>
      </c>
      <c r="E28" s="3"/>
      <c r="F28" s="37"/>
      <c r="G28" s="18"/>
      <c r="H28" s="39"/>
      <c r="I28" s="3">
        <v>2</v>
      </c>
      <c r="J28" s="55" t="s">
        <v>260</v>
      </c>
      <c r="K28" s="3"/>
      <c r="L28" s="3"/>
      <c r="M28" s="6">
        <v>7</v>
      </c>
      <c r="N28" s="55" t="s">
        <v>260</v>
      </c>
      <c r="O28" s="3"/>
      <c r="P28" s="43"/>
    </row>
    <row r="29" spans="1:16" x14ac:dyDescent="0.25">
      <c r="A29" s="4" t="s">
        <v>40</v>
      </c>
      <c r="B29" s="31">
        <f t="shared" si="0"/>
        <v>740</v>
      </c>
      <c r="C29" s="8" t="s">
        <v>18</v>
      </c>
      <c r="D29" s="67" t="s">
        <v>266</v>
      </c>
      <c r="E29" s="3">
        <v>240</v>
      </c>
      <c r="F29" s="37" t="s">
        <v>174</v>
      </c>
      <c r="G29" s="18">
        <v>500</v>
      </c>
      <c r="H29" s="55" t="s">
        <v>260</v>
      </c>
      <c r="I29" s="3"/>
      <c r="J29" s="37"/>
      <c r="K29" s="3"/>
      <c r="L29" s="3"/>
      <c r="M29" s="6"/>
      <c r="N29" s="13"/>
      <c r="O29" s="3"/>
      <c r="P29" s="43"/>
    </row>
    <row r="30" spans="1:16" x14ac:dyDescent="0.25">
      <c r="A30" s="4" t="s">
        <v>103</v>
      </c>
      <c r="B30" s="31">
        <f t="shared" si="0"/>
        <v>250</v>
      </c>
      <c r="C30" s="8" t="s">
        <v>17</v>
      </c>
      <c r="D30" s="67" t="s">
        <v>266</v>
      </c>
      <c r="E30" s="3"/>
      <c r="F30" s="37"/>
      <c r="G30" s="18">
        <v>250</v>
      </c>
      <c r="H30" s="56" t="s">
        <v>261</v>
      </c>
      <c r="I30" s="3"/>
      <c r="J30" s="37"/>
      <c r="K30" s="3"/>
      <c r="L30" s="3"/>
      <c r="M30" s="6"/>
      <c r="N30" s="13"/>
      <c r="O30" s="3"/>
      <c r="P30" s="43"/>
    </row>
    <row r="31" spans="1:16" x14ac:dyDescent="0.25">
      <c r="A31" s="9" t="s">
        <v>102</v>
      </c>
      <c r="B31" s="31">
        <f t="shared" si="0"/>
        <v>163</v>
      </c>
      <c r="C31" s="8" t="s">
        <v>17</v>
      </c>
      <c r="D31" s="67" t="s">
        <v>266</v>
      </c>
      <c r="E31" s="3"/>
      <c r="F31" s="37"/>
      <c r="G31" s="18">
        <v>150</v>
      </c>
      <c r="H31" s="55" t="s">
        <v>260</v>
      </c>
      <c r="I31" s="3"/>
      <c r="J31" s="37"/>
      <c r="K31" s="3"/>
      <c r="L31" s="3"/>
      <c r="M31" s="3"/>
      <c r="N31" s="37"/>
      <c r="O31" s="8">
        <v>13</v>
      </c>
      <c r="P31" s="56" t="s">
        <v>261</v>
      </c>
    </row>
    <row r="32" spans="1:16" x14ac:dyDescent="0.25">
      <c r="A32" s="9" t="s">
        <v>41</v>
      </c>
      <c r="B32" s="31">
        <f t="shared" si="0"/>
        <v>100</v>
      </c>
      <c r="C32" s="8" t="s">
        <v>17</v>
      </c>
      <c r="D32" s="67" t="s">
        <v>266</v>
      </c>
      <c r="E32" s="3">
        <v>50</v>
      </c>
      <c r="F32" s="37" t="s">
        <v>174</v>
      </c>
      <c r="G32" s="18"/>
      <c r="H32" s="39"/>
      <c r="I32" s="3">
        <v>50</v>
      </c>
      <c r="J32" s="55" t="s">
        <v>260</v>
      </c>
      <c r="K32" s="3"/>
      <c r="L32" s="3"/>
      <c r="M32" s="3"/>
      <c r="N32" s="37"/>
      <c r="O32" s="8"/>
      <c r="P32" s="43"/>
    </row>
    <row r="33" spans="1:16" x14ac:dyDescent="0.25">
      <c r="A33" s="9" t="s">
        <v>111</v>
      </c>
      <c r="B33" s="31">
        <f t="shared" si="0"/>
        <v>1</v>
      </c>
      <c r="C33" s="8" t="s">
        <v>17</v>
      </c>
      <c r="D33" s="67" t="s">
        <v>266</v>
      </c>
      <c r="E33" s="3"/>
      <c r="F33" s="37"/>
      <c r="G33" s="18">
        <v>1</v>
      </c>
      <c r="H33" s="55" t="s">
        <v>260</v>
      </c>
      <c r="I33" s="3"/>
      <c r="J33" s="37"/>
      <c r="K33" s="3"/>
      <c r="L33" s="3"/>
      <c r="M33" s="3"/>
      <c r="N33" s="37"/>
      <c r="O33" s="8"/>
      <c r="P33" s="43"/>
    </row>
    <row r="34" spans="1:16" x14ac:dyDescent="0.25">
      <c r="A34" s="9" t="s">
        <v>60</v>
      </c>
      <c r="B34" s="31">
        <f t="shared" si="0"/>
        <v>163</v>
      </c>
      <c r="C34" s="8" t="s">
        <v>17</v>
      </c>
      <c r="D34" s="67" t="s">
        <v>266</v>
      </c>
      <c r="E34" s="3"/>
      <c r="F34" s="37"/>
      <c r="G34" s="18"/>
      <c r="H34" s="39"/>
      <c r="I34" s="3"/>
      <c r="J34" s="37"/>
      <c r="K34" s="3"/>
      <c r="L34" s="3"/>
      <c r="M34" s="3"/>
      <c r="N34" s="37"/>
      <c r="O34" s="8">
        <f>63+100</f>
        <v>163</v>
      </c>
      <c r="P34" s="56" t="s">
        <v>261</v>
      </c>
    </row>
    <row r="35" spans="1:16" x14ac:dyDescent="0.25">
      <c r="A35" s="9" t="s">
        <v>108</v>
      </c>
      <c r="B35" s="31">
        <f t="shared" ref="B35:B66" si="1">+E35+G35+I35+K35+M35+O35</f>
        <v>5</v>
      </c>
      <c r="C35" s="8" t="s">
        <v>17</v>
      </c>
      <c r="D35" s="67" t="s">
        <v>266</v>
      </c>
      <c r="E35" s="3"/>
      <c r="F35" s="37"/>
      <c r="G35" s="18">
        <v>5</v>
      </c>
      <c r="H35" s="55" t="s">
        <v>260</v>
      </c>
      <c r="I35" s="3"/>
      <c r="J35" s="37"/>
      <c r="K35" s="3"/>
      <c r="L35" s="3"/>
      <c r="M35" s="3"/>
      <c r="N35" s="37"/>
      <c r="O35" s="8"/>
      <c r="P35" s="43"/>
    </row>
    <row r="36" spans="1:16" x14ac:dyDescent="0.25">
      <c r="A36" s="9" t="s">
        <v>104</v>
      </c>
      <c r="B36" s="31">
        <f t="shared" si="1"/>
        <v>15</v>
      </c>
      <c r="C36" s="8" t="s">
        <v>17</v>
      </c>
      <c r="D36" s="67" t="s">
        <v>266</v>
      </c>
      <c r="E36" s="3"/>
      <c r="F36" s="37"/>
      <c r="G36" s="18">
        <v>15</v>
      </c>
      <c r="H36" s="55" t="s">
        <v>260</v>
      </c>
      <c r="I36" s="3"/>
      <c r="J36" s="37"/>
      <c r="K36" s="3"/>
      <c r="L36" s="3"/>
      <c r="M36" s="3"/>
      <c r="N36" s="37"/>
      <c r="O36" s="8"/>
      <c r="P36" s="43"/>
    </row>
    <row r="37" spans="1:16" x14ac:dyDescent="0.25">
      <c r="A37" s="4" t="s">
        <v>7</v>
      </c>
      <c r="B37" s="31">
        <f t="shared" si="1"/>
        <v>350</v>
      </c>
      <c r="C37" s="8" t="s">
        <v>17</v>
      </c>
      <c r="D37" s="67" t="s">
        <v>266</v>
      </c>
      <c r="E37" s="3"/>
      <c r="F37" s="37"/>
      <c r="G37" s="18">
        <v>200</v>
      </c>
      <c r="H37" s="55" t="s">
        <v>260</v>
      </c>
      <c r="I37" s="3"/>
      <c r="J37" s="37"/>
      <c r="K37" s="3"/>
      <c r="L37" s="3"/>
      <c r="M37" s="6">
        <v>50</v>
      </c>
      <c r="N37" s="55" t="s">
        <v>260</v>
      </c>
      <c r="O37" s="3">
        <f>50+50</f>
        <v>100</v>
      </c>
      <c r="P37" s="55" t="s">
        <v>260</v>
      </c>
    </row>
    <row r="38" spans="1:16" x14ac:dyDescent="0.25">
      <c r="A38" s="4" t="s">
        <v>98</v>
      </c>
      <c r="B38" s="31">
        <f t="shared" si="1"/>
        <v>400</v>
      </c>
      <c r="C38" s="8" t="s">
        <v>17</v>
      </c>
      <c r="D38" s="67" t="s">
        <v>266</v>
      </c>
      <c r="E38" s="3"/>
      <c r="F38" s="37"/>
      <c r="G38" s="18">
        <v>100</v>
      </c>
      <c r="H38" s="55" t="s">
        <v>260</v>
      </c>
      <c r="I38" s="3">
        <v>300</v>
      </c>
      <c r="J38" s="55" t="s">
        <v>260</v>
      </c>
      <c r="K38" s="3"/>
      <c r="L38" s="3"/>
      <c r="M38" s="6"/>
      <c r="N38" s="13"/>
      <c r="O38" s="3"/>
      <c r="P38" s="43"/>
    </row>
    <row r="39" spans="1:16" x14ac:dyDescent="0.25">
      <c r="A39" s="4" t="s">
        <v>6</v>
      </c>
      <c r="B39" s="31">
        <f t="shared" si="1"/>
        <v>900</v>
      </c>
      <c r="C39" s="8" t="s">
        <v>17</v>
      </c>
      <c r="D39" s="67" t="s">
        <v>266</v>
      </c>
      <c r="E39" s="3"/>
      <c r="F39" s="37"/>
      <c r="G39" s="18">
        <v>100</v>
      </c>
      <c r="H39" s="55" t="s">
        <v>260</v>
      </c>
      <c r="I39" s="3"/>
      <c r="J39" s="37"/>
      <c r="K39" s="3"/>
      <c r="L39" s="3"/>
      <c r="M39" s="6">
        <v>200</v>
      </c>
      <c r="N39" s="55" t="s">
        <v>260</v>
      </c>
      <c r="O39" s="3">
        <f>300+300</f>
        <v>600</v>
      </c>
      <c r="P39" s="55" t="s">
        <v>260</v>
      </c>
    </row>
    <row r="40" spans="1:16" x14ac:dyDescent="0.25">
      <c r="A40" s="4" t="s">
        <v>8</v>
      </c>
      <c r="B40" s="31">
        <f t="shared" si="1"/>
        <v>50</v>
      </c>
      <c r="C40" s="8" t="s">
        <v>17</v>
      </c>
      <c r="D40" s="67" t="s">
        <v>266</v>
      </c>
      <c r="E40" s="3"/>
      <c r="F40" s="37"/>
      <c r="G40" s="18"/>
      <c r="H40" s="55" t="s">
        <v>260</v>
      </c>
      <c r="I40" s="3"/>
      <c r="J40" s="37"/>
      <c r="K40" s="3"/>
      <c r="L40" s="3"/>
      <c r="M40" s="6">
        <v>50</v>
      </c>
      <c r="N40" s="55" t="s">
        <v>260</v>
      </c>
      <c r="O40" s="3"/>
      <c r="P40" s="43"/>
    </row>
    <row r="41" spans="1:16" x14ac:dyDescent="0.25">
      <c r="A41" s="4" t="s">
        <v>96</v>
      </c>
      <c r="B41" s="31">
        <f t="shared" si="1"/>
        <v>740</v>
      </c>
      <c r="C41" s="8" t="s">
        <v>18</v>
      </c>
      <c r="D41" s="67" t="s">
        <v>266</v>
      </c>
      <c r="E41" s="3">
        <v>240</v>
      </c>
      <c r="F41" s="37" t="s">
        <v>174</v>
      </c>
      <c r="G41" s="18">
        <v>500</v>
      </c>
      <c r="H41" s="55" t="s">
        <v>260</v>
      </c>
      <c r="I41" s="3"/>
      <c r="J41" s="37"/>
      <c r="K41" s="3"/>
      <c r="L41" s="3"/>
      <c r="M41" s="6"/>
      <c r="N41" s="13"/>
      <c r="O41" s="3"/>
      <c r="P41" s="43"/>
    </row>
    <row r="42" spans="1:16" x14ac:dyDescent="0.25">
      <c r="A42" s="9" t="s">
        <v>107</v>
      </c>
      <c r="B42" s="31">
        <f t="shared" si="1"/>
        <v>15</v>
      </c>
      <c r="C42" s="8" t="s">
        <v>17</v>
      </c>
      <c r="D42" s="67" t="s">
        <v>266</v>
      </c>
      <c r="E42" s="3"/>
      <c r="F42" s="37"/>
      <c r="G42" s="18">
        <v>15</v>
      </c>
      <c r="H42" s="55" t="s">
        <v>260</v>
      </c>
      <c r="I42" s="3"/>
      <c r="J42" s="37"/>
      <c r="K42" s="3"/>
      <c r="L42" s="3"/>
      <c r="M42" s="3"/>
      <c r="N42" s="37"/>
      <c r="O42" s="8"/>
      <c r="P42" s="43"/>
    </row>
    <row r="43" spans="1:16" x14ac:dyDescent="0.25">
      <c r="A43" s="9" t="s">
        <v>73</v>
      </c>
      <c r="B43" s="31">
        <f t="shared" si="1"/>
        <v>10</v>
      </c>
      <c r="C43" s="8" t="s">
        <v>17</v>
      </c>
      <c r="D43" s="67" t="s">
        <v>266</v>
      </c>
      <c r="E43" s="3"/>
      <c r="F43" s="37"/>
      <c r="G43" s="18"/>
      <c r="H43" s="39"/>
      <c r="I43" s="3"/>
      <c r="J43" s="37"/>
      <c r="K43" s="3"/>
      <c r="L43" s="3"/>
      <c r="M43" s="3"/>
      <c r="N43" s="37"/>
      <c r="O43" s="8">
        <v>10</v>
      </c>
      <c r="P43" s="56" t="s">
        <v>261</v>
      </c>
    </row>
    <row r="44" spans="1:16" x14ac:dyDescent="0.25">
      <c r="A44" s="9" t="s">
        <v>72</v>
      </c>
      <c r="B44" s="31">
        <f t="shared" si="1"/>
        <v>10</v>
      </c>
      <c r="C44" s="8" t="s">
        <v>17</v>
      </c>
      <c r="D44" s="67" t="s">
        <v>266</v>
      </c>
      <c r="E44" s="3"/>
      <c r="F44" s="37"/>
      <c r="G44" s="18"/>
      <c r="H44" s="39"/>
      <c r="I44" s="3"/>
      <c r="J44" s="37"/>
      <c r="K44" s="3"/>
      <c r="L44" s="3"/>
      <c r="M44" s="3"/>
      <c r="N44" s="37"/>
      <c r="O44" s="8">
        <v>10</v>
      </c>
      <c r="P44" s="56" t="s">
        <v>261</v>
      </c>
    </row>
    <row r="45" spans="1:16" x14ac:dyDescent="0.25">
      <c r="A45" s="4" t="s">
        <v>33</v>
      </c>
      <c r="B45" s="31">
        <f t="shared" si="1"/>
        <v>100</v>
      </c>
      <c r="C45" s="8" t="s">
        <v>18</v>
      </c>
      <c r="D45" s="67" t="s">
        <v>266</v>
      </c>
      <c r="E45" s="3"/>
      <c r="F45" s="37"/>
      <c r="G45" s="18"/>
      <c r="H45" s="39"/>
      <c r="I45" s="3"/>
      <c r="J45" s="37"/>
      <c r="K45" s="3"/>
      <c r="L45" s="3"/>
      <c r="M45" s="6">
        <v>100</v>
      </c>
      <c r="N45" s="55" t="s">
        <v>260</v>
      </c>
      <c r="O45" s="3"/>
      <c r="P45" s="43"/>
    </row>
    <row r="46" spans="1:16" x14ac:dyDescent="0.25">
      <c r="A46" s="9" t="s">
        <v>42</v>
      </c>
      <c r="B46" s="31">
        <f t="shared" si="1"/>
        <v>1790</v>
      </c>
      <c r="C46" s="12" t="s">
        <v>17</v>
      </c>
      <c r="D46" s="67" t="s">
        <v>266</v>
      </c>
      <c r="E46" s="3">
        <v>210</v>
      </c>
      <c r="F46" s="37" t="s">
        <v>174</v>
      </c>
      <c r="G46" s="18">
        <v>250</v>
      </c>
      <c r="H46" s="55" t="s">
        <v>260</v>
      </c>
      <c r="I46" s="3">
        <v>200</v>
      </c>
      <c r="J46" s="55" t="s">
        <v>260</v>
      </c>
      <c r="K46" s="3"/>
      <c r="L46" s="3"/>
      <c r="M46" s="3"/>
      <c r="N46" s="37"/>
      <c r="O46" s="12">
        <f>200+630+300</f>
        <v>1130</v>
      </c>
      <c r="P46" s="55" t="s">
        <v>260</v>
      </c>
    </row>
    <row r="47" spans="1:16" x14ac:dyDescent="0.25">
      <c r="A47" s="9" t="s">
        <v>74</v>
      </c>
      <c r="B47" s="31">
        <f t="shared" si="1"/>
        <v>60</v>
      </c>
      <c r="C47" s="8" t="s">
        <v>17</v>
      </c>
      <c r="D47" s="67" t="s">
        <v>266</v>
      </c>
      <c r="E47" s="3"/>
      <c r="F47" s="37"/>
      <c r="G47" s="18"/>
      <c r="H47" s="39"/>
      <c r="I47" s="3">
        <v>10</v>
      </c>
      <c r="J47" s="55" t="s">
        <v>260</v>
      </c>
      <c r="K47" s="3"/>
      <c r="L47" s="3"/>
      <c r="M47" s="3"/>
      <c r="N47" s="37"/>
      <c r="O47" s="8">
        <v>50</v>
      </c>
      <c r="P47" s="56" t="s">
        <v>261</v>
      </c>
    </row>
    <row r="48" spans="1:16" x14ac:dyDescent="0.25">
      <c r="A48" s="4" t="s">
        <v>14</v>
      </c>
      <c r="B48" s="31">
        <f t="shared" si="1"/>
        <v>1450</v>
      </c>
      <c r="C48" s="8" t="s">
        <v>17</v>
      </c>
      <c r="D48" s="67" t="s">
        <v>266</v>
      </c>
      <c r="E48" s="3"/>
      <c r="F48" s="37"/>
      <c r="G48" s="18">
        <v>150</v>
      </c>
      <c r="H48" s="55" t="s">
        <v>260</v>
      </c>
      <c r="I48" s="3">
        <v>100</v>
      </c>
      <c r="J48" s="55" t="s">
        <v>260</v>
      </c>
      <c r="K48" s="3"/>
      <c r="L48" s="3"/>
      <c r="M48" s="6"/>
      <c r="N48" s="13"/>
      <c r="O48" s="3">
        <f>500+700</f>
        <v>1200</v>
      </c>
      <c r="P48" s="55" t="s">
        <v>260</v>
      </c>
    </row>
    <row r="49" spans="1:16" x14ac:dyDescent="0.25">
      <c r="A49" s="9" t="s">
        <v>43</v>
      </c>
      <c r="B49" s="31">
        <f t="shared" si="1"/>
        <v>10</v>
      </c>
      <c r="C49" s="8" t="s">
        <v>17</v>
      </c>
      <c r="D49" s="67" t="s">
        <v>266</v>
      </c>
      <c r="E49" s="3">
        <v>10</v>
      </c>
      <c r="F49" s="37" t="s">
        <v>174</v>
      </c>
      <c r="G49" s="18"/>
      <c r="H49" s="39"/>
      <c r="I49" s="3"/>
      <c r="J49" s="37"/>
      <c r="K49" s="3"/>
      <c r="L49" s="3"/>
      <c r="M49" s="3"/>
      <c r="N49" s="37"/>
      <c r="O49" s="8"/>
      <c r="P49" s="43"/>
    </row>
    <row r="50" spans="1:16" x14ac:dyDescent="0.25">
      <c r="A50" s="9" t="s">
        <v>92</v>
      </c>
      <c r="B50" s="31">
        <f t="shared" si="1"/>
        <v>100</v>
      </c>
      <c r="C50" s="12" t="s">
        <v>18</v>
      </c>
      <c r="D50" s="67" t="s">
        <v>266</v>
      </c>
      <c r="E50" s="3"/>
      <c r="F50" s="37"/>
      <c r="G50" s="18">
        <v>100</v>
      </c>
      <c r="H50" s="39"/>
      <c r="I50" s="3"/>
      <c r="J50" s="37"/>
      <c r="K50" s="3"/>
      <c r="L50" s="3"/>
      <c r="M50" s="3"/>
      <c r="N50" s="37"/>
      <c r="O50" s="12"/>
      <c r="P50" s="43"/>
    </row>
    <row r="51" spans="1:16" x14ac:dyDescent="0.25">
      <c r="A51" s="9" t="s">
        <v>97</v>
      </c>
      <c r="B51" s="31">
        <f t="shared" si="1"/>
        <v>500</v>
      </c>
      <c r="C51" s="12" t="s">
        <v>18</v>
      </c>
      <c r="D51" s="67" t="s">
        <v>266</v>
      </c>
      <c r="E51" s="3"/>
      <c r="F51" s="37"/>
      <c r="G51" s="18">
        <v>500</v>
      </c>
      <c r="H51" s="55" t="s">
        <v>260</v>
      </c>
      <c r="I51" s="3"/>
      <c r="J51" s="37"/>
      <c r="K51" s="3"/>
      <c r="L51" s="3"/>
      <c r="M51" s="3"/>
      <c r="N51" s="37"/>
      <c r="O51" s="12"/>
      <c r="P51" s="43"/>
    </row>
    <row r="52" spans="1:16" x14ac:dyDescent="0.25">
      <c r="A52" s="4" t="s">
        <v>9</v>
      </c>
      <c r="B52" s="31">
        <f t="shared" si="1"/>
        <v>50</v>
      </c>
      <c r="C52" s="8" t="s">
        <v>17</v>
      </c>
      <c r="D52" s="67" t="s">
        <v>266</v>
      </c>
      <c r="E52" s="3"/>
      <c r="F52" s="37"/>
      <c r="G52" s="18"/>
      <c r="H52" s="39"/>
      <c r="I52" s="3"/>
      <c r="J52" s="37"/>
      <c r="K52" s="3"/>
      <c r="L52" s="3"/>
      <c r="M52" s="6">
        <v>50</v>
      </c>
      <c r="N52" s="55" t="s">
        <v>260</v>
      </c>
      <c r="O52" s="3"/>
      <c r="P52" s="43"/>
    </row>
    <row r="53" spans="1:16" x14ac:dyDescent="0.25">
      <c r="A53" s="4" t="s">
        <v>9</v>
      </c>
      <c r="B53" s="31">
        <f t="shared" si="1"/>
        <v>240</v>
      </c>
      <c r="C53" s="8" t="s">
        <v>18</v>
      </c>
      <c r="D53" s="67" t="s">
        <v>266</v>
      </c>
      <c r="E53" s="3">
        <v>240</v>
      </c>
      <c r="F53" s="37" t="s">
        <v>174</v>
      </c>
      <c r="G53" s="18"/>
      <c r="H53" s="39"/>
      <c r="I53" s="3"/>
      <c r="J53" s="37"/>
      <c r="K53" s="3"/>
      <c r="L53" s="3"/>
      <c r="M53" s="6"/>
      <c r="N53" s="13"/>
      <c r="O53" s="3"/>
      <c r="P53" s="43"/>
    </row>
    <row r="54" spans="1:16" x14ac:dyDescent="0.25">
      <c r="A54" s="4" t="s">
        <v>11</v>
      </c>
      <c r="B54" s="31">
        <f t="shared" si="1"/>
        <v>130</v>
      </c>
      <c r="C54" s="8" t="s">
        <v>17</v>
      </c>
      <c r="D54" s="67" t="s">
        <v>266</v>
      </c>
      <c r="E54" s="3"/>
      <c r="F54" s="37"/>
      <c r="G54" s="18"/>
      <c r="H54" s="39"/>
      <c r="I54" s="3"/>
      <c r="J54" s="37"/>
      <c r="K54" s="3"/>
      <c r="L54" s="3"/>
      <c r="M54" s="6">
        <v>130</v>
      </c>
      <c r="N54" s="55" t="s">
        <v>260</v>
      </c>
      <c r="O54" s="3"/>
      <c r="P54" s="43"/>
    </row>
    <row r="55" spans="1:16" x14ac:dyDescent="0.25">
      <c r="A55" s="4" t="s">
        <v>11</v>
      </c>
      <c r="B55" s="31">
        <f t="shared" si="1"/>
        <v>940</v>
      </c>
      <c r="C55" s="8" t="s">
        <v>18</v>
      </c>
      <c r="D55" s="67" t="s">
        <v>266</v>
      </c>
      <c r="E55" s="3">
        <v>240</v>
      </c>
      <c r="F55" s="37" t="s">
        <v>174</v>
      </c>
      <c r="G55" s="18">
        <v>500</v>
      </c>
      <c r="H55" s="55" t="s">
        <v>260</v>
      </c>
      <c r="I55" s="3">
        <v>200</v>
      </c>
      <c r="J55" s="55" t="s">
        <v>260</v>
      </c>
      <c r="K55" s="3"/>
      <c r="L55" s="3"/>
      <c r="M55" s="6"/>
      <c r="N55" s="13"/>
      <c r="O55" s="3"/>
      <c r="P55" s="43"/>
    </row>
    <row r="56" spans="1:16" x14ac:dyDescent="0.25">
      <c r="A56" s="9" t="s">
        <v>175</v>
      </c>
      <c r="B56" s="31">
        <f t="shared" si="1"/>
        <v>4</v>
      </c>
      <c r="C56" s="12" t="s">
        <v>17</v>
      </c>
      <c r="D56" s="67" t="s">
        <v>266</v>
      </c>
      <c r="E56" s="3"/>
      <c r="F56" s="37"/>
      <c r="G56" s="18"/>
      <c r="H56" s="39"/>
      <c r="I56" s="3"/>
      <c r="J56" s="37"/>
      <c r="K56" s="3"/>
      <c r="L56" s="3"/>
      <c r="M56" s="3"/>
      <c r="N56" s="37"/>
      <c r="O56" s="12">
        <v>4</v>
      </c>
      <c r="P56" s="55" t="s">
        <v>260</v>
      </c>
    </row>
    <row r="57" spans="1:16" x14ac:dyDescent="0.25">
      <c r="A57" s="9" t="s">
        <v>109</v>
      </c>
      <c r="B57" s="31">
        <f t="shared" si="1"/>
        <v>5</v>
      </c>
      <c r="C57" s="8" t="s">
        <v>17</v>
      </c>
      <c r="D57" s="67" t="s">
        <v>266</v>
      </c>
      <c r="E57" s="3"/>
      <c r="F57" s="37"/>
      <c r="G57" s="18">
        <v>5</v>
      </c>
      <c r="H57" s="55" t="s">
        <v>260</v>
      </c>
      <c r="I57" s="3"/>
      <c r="J57" s="37"/>
      <c r="K57" s="3"/>
      <c r="L57" s="3"/>
      <c r="M57" s="3"/>
      <c r="N57" s="37"/>
      <c r="O57" s="8"/>
      <c r="P57" s="43"/>
    </row>
    <row r="58" spans="1:16" x14ac:dyDescent="0.25">
      <c r="A58" s="9" t="s">
        <v>66</v>
      </c>
      <c r="B58" s="31">
        <f t="shared" si="1"/>
        <v>40</v>
      </c>
      <c r="C58" s="12" t="s">
        <v>19</v>
      </c>
      <c r="D58" s="67" t="s">
        <v>266</v>
      </c>
      <c r="E58" s="3"/>
      <c r="F58" s="37"/>
      <c r="G58" s="18"/>
      <c r="H58" s="39"/>
      <c r="I58" s="3"/>
      <c r="J58" s="37"/>
      <c r="K58" s="3"/>
      <c r="L58" s="3"/>
      <c r="M58" s="3"/>
      <c r="N58" s="37"/>
      <c r="O58" s="12">
        <f>20+20</f>
        <v>40</v>
      </c>
      <c r="P58" s="55" t="s">
        <v>260</v>
      </c>
    </row>
    <row r="59" spans="1:16" x14ac:dyDescent="0.25">
      <c r="A59" s="9" t="s">
        <v>20</v>
      </c>
      <c r="B59" s="31">
        <f t="shared" si="1"/>
        <v>1000</v>
      </c>
      <c r="C59" s="12" t="s">
        <v>17</v>
      </c>
      <c r="D59" s="67" t="s">
        <v>266</v>
      </c>
      <c r="E59" s="3"/>
      <c r="F59" s="37"/>
      <c r="G59" s="18"/>
      <c r="H59" s="39"/>
      <c r="I59" s="3"/>
      <c r="J59" s="37"/>
      <c r="K59" s="3"/>
      <c r="L59" s="3"/>
      <c r="M59" s="3"/>
      <c r="N59" s="37"/>
      <c r="O59" s="12">
        <f>500+500</f>
        <v>1000</v>
      </c>
      <c r="P59" s="55" t="s">
        <v>260</v>
      </c>
    </row>
    <row r="60" spans="1:16" x14ac:dyDescent="0.25">
      <c r="A60" s="9" t="s">
        <v>59</v>
      </c>
      <c r="B60" s="31">
        <f t="shared" si="1"/>
        <v>700</v>
      </c>
      <c r="C60" s="8" t="s">
        <v>17</v>
      </c>
      <c r="D60" s="67" t="s">
        <v>266</v>
      </c>
      <c r="E60" s="3"/>
      <c r="F60" s="37"/>
      <c r="G60" s="18"/>
      <c r="H60" s="39"/>
      <c r="I60" s="3"/>
      <c r="J60" s="37"/>
      <c r="K60" s="3"/>
      <c r="L60" s="3"/>
      <c r="M60" s="3"/>
      <c r="N60" s="37"/>
      <c r="O60" s="8">
        <f>200+500</f>
        <v>700</v>
      </c>
      <c r="P60" s="57">
        <v>44562</v>
      </c>
    </row>
    <row r="61" spans="1:16" x14ac:dyDescent="0.25">
      <c r="A61" s="4" t="s">
        <v>30</v>
      </c>
      <c r="B61" s="31">
        <f t="shared" si="1"/>
        <v>100</v>
      </c>
      <c r="C61" s="8" t="s">
        <v>17</v>
      </c>
      <c r="D61" s="67" t="s">
        <v>266</v>
      </c>
      <c r="E61" s="3"/>
      <c r="F61" s="37"/>
      <c r="G61" s="18"/>
      <c r="H61" s="39"/>
      <c r="I61" s="3"/>
      <c r="J61" s="37"/>
      <c r="K61" s="3"/>
      <c r="L61" s="3"/>
      <c r="M61" s="6">
        <v>100</v>
      </c>
      <c r="N61" s="55" t="s">
        <v>260</v>
      </c>
      <c r="O61" s="3"/>
      <c r="P61" s="43"/>
    </row>
    <row r="62" spans="1:16" x14ac:dyDescent="0.25">
      <c r="A62" s="4" t="s">
        <v>29</v>
      </c>
      <c r="B62" s="31">
        <f t="shared" si="1"/>
        <v>500</v>
      </c>
      <c r="C62" s="8" t="s">
        <v>17</v>
      </c>
      <c r="D62" s="67" t="s">
        <v>266</v>
      </c>
      <c r="E62" s="3"/>
      <c r="F62" s="37"/>
      <c r="G62" s="18"/>
      <c r="H62" s="39"/>
      <c r="I62" s="3"/>
      <c r="J62" s="37"/>
      <c r="K62" s="3"/>
      <c r="L62" s="3"/>
      <c r="M62" s="6">
        <v>500</v>
      </c>
      <c r="N62" s="55" t="s">
        <v>260</v>
      </c>
      <c r="O62" s="3"/>
      <c r="P62" s="43"/>
    </row>
    <row r="63" spans="1:16" x14ac:dyDescent="0.25">
      <c r="A63" s="4" t="s">
        <v>115</v>
      </c>
      <c r="B63" s="31">
        <f t="shared" si="1"/>
        <v>300</v>
      </c>
      <c r="C63" s="8" t="s">
        <v>17</v>
      </c>
      <c r="D63" s="67" t="s">
        <v>266</v>
      </c>
      <c r="E63" s="3"/>
      <c r="F63" s="37"/>
      <c r="G63" s="18"/>
      <c r="H63" s="39"/>
      <c r="I63" s="3">
        <v>300</v>
      </c>
      <c r="J63" s="55" t="s">
        <v>260</v>
      </c>
      <c r="K63" s="3"/>
      <c r="L63" s="3"/>
      <c r="M63" s="6"/>
      <c r="N63" s="13"/>
      <c r="O63" s="3"/>
      <c r="P63" s="43"/>
    </row>
    <row r="64" spans="1:16" x14ac:dyDescent="0.25">
      <c r="A64" s="4" t="s">
        <v>31</v>
      </c>
      <c r="B64" s="31">
        <f t="shared" si="1"/>
        <v>200</v>
      </c>
      <c r="C64" s="8" t="s">
        <v>17</v>
      </c>
      <c r="D64" s="67" t="s">
        <v>266</v>
      </c>
      <c r="E64" s="3">
        <v>200</v>
      </c>
      <c r="F64" s="37" t="s">
        <v>174</v>
      </c>
      <c r="G64" s="18"/>
      <c r="H64" s="55" t="s">
        <v>260</v>
      </c>
      <c r="I64" s="3"/>
      <c r="J64" s="37"/>
      <c r="K64" s="3"/>
      <c r="L64" s="3"/>
      <c r="M64" s="6"/>
      <c r="N64" s="13"/>
      <c r="O64" s="3"/>
      <c r="P64" s="43"/>
    </row>
    <row r="65" spans="1:16" x14ac:dyDescent="0.25">
      <c r="A65" s="4" t="s">
        <v>100</v>
      </c>
      <c r="B65" s="31">
        <f t="shared" si="1"/>
        <v>100</v>
      </c>
      <c r="C65" s="8" t="s">
        <v>17</v>
      </c>
      <c r="D65" s="67" t="s">
        <v>266</v>
      </c>
      <c r="E65" s="3"/>
      <c r="F65" s="37"/>
      <c r="G65" s="18">
        <v>100</v>
      </c>
      <c r="H65" s="55" t="s">
        <v>260</v>
      </c>
      <c r="I65" s="3"/>
      <c r="J65" s="37"/>
      <c r="K65" s="3"/>
      <c r="L65" s="3"/>
      <c r="M65" s="6"/>
      <c r="N65" s="13"/>
      <c r="O65" s="3"/>
      <c r="P65" s="43"/>
    </row>
    <row r="66" spans="1:16" x14ac:dyDescent="0.25">
      <c r="A66" s="4" t="s">
        <v>26</v>
      </c>
      <c r="B66" s="31">
        <f t="shared" si="1"/>
        <v>800</v>
      </c>
      <c r="C66" s="8" t="s">
        <v>17</v>
      </c>
      <c r="D66" s="67" t="s">
        <v>266</v>
      </c>
      <c r="E66" s="3"/>
      <c r="F66" s="37"/>
      <c r="G66" s="18"/>
      <c r="H66" s="39"/>
      <c r="I66" s="3"/>
      <c r="J66" s="37"/>
      <c r="K66" s="3"/>
      <c r="L66" s="3"/>
      <c r="M66" s="6">
        <v>800</v>
      </c>
      <c r="N66" s="55" t="s">
        <v>260</v>
      </c>
      <c r="O66" s="3"/>
      <c r="P66" s="43"/>
    </row>
    <row r="67" spans="1:16" x14ac:dyDescent="0.25">
      <c r="A67" s="4" t="s">
        <v>32</v>
      </c>
      <c r="B67" s="31">
        <f t="shared" ref="B67:B81" si="2">+E67+G67+I67+K67+M67+O67</f>
        <v>650</v>
      </c>
      <c r="C67" s="8" t="s">
        <v>17</v>
      </c>
      <c r="D67" s="67" t="s">
        <v>266</v>
      </c>
      <c r="E67" s="3">
        <v>200</v>
      </c>
      <c r="F67" s="37" t="s">
        <v>174</v>
      </c>
      <c r="G67" s="18">
        <v>250</v>
      </c>
      <c r="H67" s="55" t="s">
        <v>260</v>
      </c>
      <c r="I67" s="3">
        <v>200</v>
      </c>
      <c r="J67" s="55" t="s">
        <v>260</v>
      </c>
      <c r="K67" s="3"/>
      <c r="L67" s="3"/>
      <c r="M67" s="6"/>
      <c r="N67" s="13"/>
      <c r="O67" s="3"/>
      <c r="P67" s="43"/>
    </row>
    <row r="68" spans="1:16" x14ac:dyDescent="0.25">
      <c r="A68" s="9" t="s">
        <v>94</v>
      </c>
      <c r="B68" s="31">
        <f t="shared" si="2"/>
        <v>700</v>
      </c>
      <c r="C68" s="12" t="s">
        <v>18</v>
      </c>
      <c r="D68" s="67" t="s">
        <v>266</v>
      </c>
      <c r="E68" s="3"/>
      <c r="F68" s="37"/>
      <c r="G68" s="18">
        <v>500</v>
      </c>
      <c r="H68" s="55" t="s">
        <v>260</v>
      </c>
      <c r="I68" s="3">
        <v>200</v>
      </c>
      <c r="J68" s="55" t="s">
        <v>260</v>
      </c>
      <c r="K68" s="3"/>
      <c r="L68" s="3"/>
      <c r="M68" s="3"/>
      <c r="N68" s="37"/>
      <c r="O68" s="12"/>
      <c r="P68" s="43"/>
    </row>
    <row r="69" spans="1:16" x14ac:dyDescent="0.25">
      <c r="A69" s="9" t="s">
        <v>106</v>
      </c>
      <c r="B69" s="31">
        <f t="shared" si="2"/>
        <v>20</v>
      </c>
      <c r="C69" s="8" t="s">
        <v>17</v>
      </c>
      <c r="D69" s="67" t="s">
        <v>266</v>
      </c>
      <c r="E69" s="3"/>
      <c r="F69" s="37"/>
      <c r="G69" s="18">
        <v>20</v>
      </c>
      <c r="H69" s="55" t="s">
        <v>260</v>
      </c>
      <c r="I69" s="3"/>
      <c r="J69" s="37"/>
      <c r="K69" s="3"/>
      <c r="L69" s="3"/>
      <c r="M69" s="3"/>
      <c r="N69" s="37"/>
      <c r="O69" s="8"/>
      <c r="P69" s="43"/>
    </row>
    <row r="70" spans="1:16" x14ac:dyDescent="0.25">
      <c r="A70" s="4" t="s">
        <v>101</v>
      </c>
      <c r="B70" s="31">
        <f t="shared" si="2"/>
        <v>3000</v>
      </c>
      <c r="C70" s="8" t="s">
        <v>17</v>
      </c>
      <c r="D70" s="67" t="s">
        <v>266</v>
      </c>
      <c r="E70" s="3"/>
      <c r="F70" s="37"/>
      <c r="G70" s="18">
        <v>3000</v>
      </c>
      <c r="H70" s="55" t="s">
        <v>260</v>
      </c>
      <c r="I70" s="3"/>
      <c r="J70" s="37"/>
      <c r="K70" s="3"/>
      <c r="L70" s="3"/>
      <c r="M70" s="6"/>
      <c r="N70" s="13"/>
      <c r="O70" s="3"/>
      <c r="P70" s="43"/>
    </row>
    <row r="71" spans="1:16" x14ac:dyDescent="0.25">
      <c r="A71" s="9" t="s">
        <v>116</v>
      </c>
      <c r="B71" s="31">
        <f t="shared" si="2"/>
        <v>5</v>
      </c>
      <c r="C71" s="8" t="s">
        <v>17</v>
      </c>
      <c r="D71" s="67" t="s">
        <v>266</v>
      </c>
      <c r="E71" s="3"/>
      <c r="F71" s="37"/>
      <c r="G71" s="18"/>
      <c r="H71" s="39"/>
      <c r="I71" s="3">
        <v>5</v>
      </c>
      <c r="J71" s="55" t="s">
        <v>260</v>
      </c>
      <c r="K71" s="3"/>
      <c r="L71" s="3"/>
      <c r="M71" s="3"/>
      <c r="N71" s="37"/>
      <c r="O71" s="8"/>
      <c r="P71" s="43"/>
    </row>
    <row r="72" spans="1:16" x14ac:dyDescent="0.25">
      <c r="A72" s="9" t="s">
        <v>57</v>
      </c>
      <c r="B72" s="31">
        <f t="shared" si="2"/>
        <v>65</v>
      </c>
      <c r="C72" s="8" t="s">
        <v>17</v>
      </c>
      <c r="D72" s="67" t="s">
        <v>266</v>
      </c>
      <c r="E72" s="3"/>
      <c r="F72" s="37"/>
      <c r="G72" s="18"/>
      <c r="H72" s="39"/>
      <c r="I72" s="3"/>
      <c r="J72" s="37"/>
      <c r="K72" s="3"/>
      <c r="L72" s="3"/>
      <c r="M72" s="3"/>
      <c r="N72" s="37"/>
      <c r="O72" s="8">
        <f>5+10+50</f>
        <v>65</v>
      </c>
      <c r="P72" s="55" t="s">
        <v>260</v>
      </c>
    </row>
    <row r="73" spans="1:16" x14ac:dyDescent="0.25">
      <c r="A73" s="4" t="s">
        <v>10</v>
      </c>
      <c r="B73" s="31">
        <f t="shared" si="2"/>
        <v>50</v>
      </c>
      <c r="C73" s="8" t="s">
        <v>17</v>
      </c>
      <c r="D73" s="67" t="s">
        <v>266</v>
      </c>
      <c r="E73" s="3"/>
      <c r="F73" s="37"/>
      <c r="G73" s="18"/>
      <c r="H73" s="39"/>
      <c r="I73" s="3"/>
      <c r="J73" s="37"/>
      <c r="K73" s="3"/>
      <c r="L73" s="3"/>
      <c r="M73" s="6">
        <v>50</v>
      </c>
      <c r="N73" s="55" t="s">
        <v>260</v>
      </c>
      <c r="O73" s="3"/>
      <c r="P73" s="43"/>
    </row>
    <row r="74" spans="1:16" x14ac:dyDescent="0.25">
      <c r="A74" s="9" t="s">
        <v>35</v>
      </c>
      <c r="B74" s="31">
        <f t="shared" si="2"/>
        <v>113</v>
      </c>
      <c r="C74" s="8" t="s">
        <v>17</v>
      </c>
      <c r="D74" s="67" t="s">
        <v>266</v>
      </c>
      <c r="E74" s="3">
        <v>50</v>
      </c>
      <c r="F74" s="37" t="s">
        <v>174</v>
      </c>
      <c r="G74" s="18">
        <v>50</v>
      </c>
      <c r="H74" s="55" t="s">
        <v>260</v>
      </c>
      <c r="I74" s="3"/>
      <c r="J74" s="37"/>
      <c r="K74" s="3"/>
      <c r="L74" s="3"/>
      <c r="M74" s="3"/>
      <c r="N74" s="37"/>
      <c r="O74" s="8">
        <v>13</v>
      </c>
      <c r="P74" s="56" t="s">
        <v>261</v>
      </c>
    </row>
    <row r="75" spans="1:16" x14ac:dyDescent="0.25">
      <c r="A75" s="9" t="s">
        <v>105</v>
      </c>
      <c r="B75" s="31">
        <f t="shared" si="2"/>
        <v>15</v>
      </c>
      <c r="C75" s="8" t="s">
        <v>17</v>
      </c>
      <c r="D75" s="67" t="s">
        <v>266</v>
      </c>
      <c r="E75" s="3"/>
      <c r="F75" s="37"/>
      <c r="G75" s="18">
        <v>15</v>
      </c>
      <c r="H75" s="55" t="s">
        <v>260</v>
      </c>
      <c r="I75" s="3"/>
      <c r="J75" s="37"/>
      <c r="K75" s="3"/>
      <c r="L75" s="3"/>
      <c r="M75" s="3"/>
      <c r="N75" s="37"/>
      <c r="O75" s="8"/>
      <c r="P75" s="43"/>
    </row>
    <row r="76" spans="1:16" x14ac:dyDescent="0.25">
      <c r="A76" s="4" t="s">
        <v>13</v>
      </c>
      <c r="B76" s="31">
        <f t="shared" si="2"/>
        <v>963</v>
      </c>
      <c r="C76" s="8" t="s">
        <v>17</v>
      </c>
      <c r="D76" s="67" t="s">
        <v>266</v>
      </c>
      <c r="E76" s="3"/>
      <c r="F76" s="37"/>
      <c r="G76" s="18">
        <v>250</v>
      </c>
      <c r="H76" s="56" t="s">
        <v>261</v>
      </c>
      <c r="I76" s="3">
        <v>100</v>
      </c>
      <c r="J76" s="55" t="s">
        <v>260</v>
      </c>
      <c r="K76" s="3"/>
      <c r="L76" s="3"/>
      <c r="M76" s="6"/>
      <c r="N76" s="13"/>
      <c r="O76" s="3">
        <f>263+300+50</f>
        <v>613</v>
      </c>
      <c r="P76" s="55" t="s">
        <v>260</v>
      </c>
    </row>
    <row r="77" spans="1:16" x14ac:dyDescent="0.25">
      <c r="A77" s="9" t="s">
        <v>110</v>
      </c>
      <c r="B77" s="31">
        <f t="shared" si="2"/>
        <v>5</v>
      </c>
      <c r="C77" s="8" t="s">
        <v>17</v>
      </c>
      <c r="D77" s="67" t="s">
        <v>266</v>
      </c>
      <c r="E77" s="3"/>
      <c r="F77" s="37"/>
      <c r="G77" s="18">
        <v>5</v>
      </c>
      <c r="H77" s="55" t="s">
        <v>260</v>
      </c>
      <c r="I77" s="3"/>
      <c r="J77" s="37"/>
      <c r="K77" s="3"/>
      <c r="L77" s="3"/>
      <c r="M77" s="3"/>
      <c r="N77" s="37"/>
      <c r="O77" s="8"/>
      <c r="P77" s="43"/>
    </row>
    <row r="78" spans="1:16" x14ac:dyDescent="0.25">
      <c r="A78" s="9" t="s">
        <v>23</v>
      </c>
      <c r="B78" s="31">
        <f t="shared" si="2"/>
        <v>2</v>
      </c>
      <c r="C78" s="36" t="s">
        <v>17</v>
      </c>
      <c r="D78" s="67" t="s">
        <v>266</v>
      </c>
      <c r="E78" s="3"/>
      <c r="F78" s="37"/>
      <c r="G78" s="18"/>
      <c r="H78" s="39"/>
      <c r="I78" s="3"/>
      <c r="J78" s="37"/>
      <c r="K78" s="3"/>
      <c r="L78" s="3"/>
      <c r="M78" s="3"/>
      <c r="N78" s="37"/>
      <c r="O78" s="12">
        <v>2</v>
      </c>
      <c r="P78" s="55" t="s">
        <v>260</v>
      </c>
    </row>
    <row r="79" spans="1:16" x14ac:dyDescent="0.25">
      <c r="A79" s="9" t="s">
        <v>45</v>
      </c>
      <c r="B79" s="31">
        <f t="shared" si="2"/>
        <v>840</v>
      </c>
      <c r="C79" s="12" t="s">
        <v>18</v>
      </c>
      <c r="D79" s="67" t="s">
        <v>266</v>
      </c>
      <c r="E79" s="3">
        <v>240</v>
      </c>
      <c r="F79" s="37" t="s">
        <v>174</v>
      </c>
      <c r="G79" s="18">
        <v>500</v>
      </c>
      <c r="H79" s="55" t="s">
        <v>260</v>
      </c>
      <c r="I79" s="3">
        <v>100</v>
      </c>
      <c r="J79" s="55" t="s">
        <v>260</v>
      </c>
      <c r="K79" s="3"/>
      <c r="L79" s="3"/>
      <c r="M79" s="3"/>
      <c r="N79" s="37"/>
      <c r="O79" s="12"/>
      <c r="P79" s="43"/>
    </row>
    <row r="80" spans="1:16" x14ac:dyDescent="0.25">
      <c r="A80" s="9" t="s">
        <v>93</v>
      </c>
      <c r="B80" s="31">
        <f t="shared" si="2"/>
        <v>500</v>
      </c>
      <c r="C80" s="12" t="s">
        <v>18</v>
      </c>
      <c r="D80" s="67" t="s">
        <v>266</v>
      </c>
      <c r="E80" s="3"/>
      <c r="F80" s="37"/>
      <c r="G80" s="18">
        <v>500</v>
      </c>
      <c r="H80" s="39"/>
      <c r="I80" s="3"/>
      <c r="J80" s="37"/>
      <c r="K80" s="3"/>
      <c r="L80" s="3"/>
      <c r="M80" s="3"/>
      <c r="N80" s="37"/>
      <c r="O80" s="12"/>
      <c r="P80" s="43"/>
    </row>
    <row r="81" spans="1:16" x14ac:dyDescent="0.25">
      <c r="A81" s="9" t="s">
        <v>44</v>
      </c>
      <c r="B81" s="31">
        <f t="shared" si="2"/>
        <v>310</v>
      </c>
      <c r="C81" s="8" t="s">
        <v>17</v>
      </c>
      <c r="D81" s="67" t="s">
        <v>266</v>
      </c>
      <c r="E81" s="3">
        <v>10</v>
      </c>
      <c r="F81" s="37" t="s">
        <v>174</v>
      </c>
      <c r="G81" s="18"/>
      <c r="H81" s="39"/>
      <c r="I81" s="3">
        <v>300</v>
      </c>
      <c r="J81" s="55" t="s">
        <v>260</v>
      </c>
      <c r="K81" s="3"/>
      <c r="L81" s="3"/>
      <c r="M81" s="3"/>
      <c r="N81" s="37"/>
      <c r="O81" s="8"/>
      <c r="P81" s="43"/>
    </row>
    <row r="83" spans="1:16" x14ac:dyDescent="0.25">
      <c r="I83" t="s">
        <v>113</v>
      </c>
    </row>
  </sheetData>
  <sortState xmlns:xlrd2="http://schemas.microsoft.com/office/spreadsheetml/2017/richdata2" ref="A3:P81">
    <sortCondition ref="A3:A81"/>
  </sortState>
  <mergeCells count="9">
    <mergeCell ref="O1:P1"/>
    <mergeCell ref="B1:B2"/>
    <mergeCell ref="C1:C2"/>
    <mergeCell ref="A1:A2"/>
    <mergeCell ref="E1:F1"/>
    <mergeCell ref="G1:H1"/>
    <mergeCell ref="I1:J1"/>
    <mergeCell ref="K1:L1"/>
    <mergeCell ref="M1:N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H23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8" sqref="D18"/>
    </sheetView>
  </sheetViews>
  <sheetFormatPr baseColWidth="10" defaultRowHeight="15" x14ac:dyDescent="0.25"/>
  <cols>
    <col min="1" max="1" width="35.42578125" customWidth="1"/>
    <col min="2" max="2" width="21.5703125" bestFit="1" customWidth="1"/>
    <col min="3" max="3" width="18.28515625" bestFit="1" customWidth="1"/>
    <col min="4" max="4" width="35.85546875" customWidth="1"/>
    <col min="6" max="6" width="11.42578125" style="11"/>
    <col min="8" max="8" width="11.42578125" style="44"/>
  </cols>
  <sheetData>
    <row r="1" spans="1:8" s="19" customFormat="1" ht="15.75" thickBot="1" x14ac:dyDescent="0.3">
      <c r="A1" s="85" t="s">
        <v>5</v>
      </c>
      <c r="B1" s="83" t="s">
        <v>16</v>
      </c>
      <c r="C1" s="81" t="s">
        <v>0</v>
      </c>
      <c r="D1" s="68"/>
      <c r="E1" s="87" t="s">
        <v>27</v>
      </c>
      <c r="F1" s="88"/>
      <c r="G1" s="79" t="s">
        <v>4</v>
      </c>
      <c r="H1" s="80"/>
    </row>
    <row r="2" spans="1:8" s="19" customFormat="1" x14ac:dyDescent="0.25">
      <c r="A2" s="86"/>
      <c r="B2" s="84"/>
      <c r="C2" s="82"/>
      <c r="D2" s="49" t="s">
        <v>264</v>
      </c>
      <c r="E2" s="25" t="s">
        <v>121</v>
      </c>
      <c r="F2" s="32" t="s">
        <v>122</v>
      </c>
      <c r="G2" s="25" t="s">
        <v>121</v>
      </c>
      <c r="H2" s="26" t="s">
        <v>121</v>
      </c>
    </row>
    <row r="3" spans="1:8" ht="36.75" customHeight="1" x14ac:dyDescent="0.25">
      <c r="A3" s="4" t="s">
        <v>70</v>
      </c>
      <c r="B3" s="13">
        <f>+E3+G3</f>
        <v>10000</v>
      </c>
      <c r="C3" s="8" t="s">
        <v>52</v>
      </c>
      <c r="D3" s="67" t="s">
        <v>271</v>
      </c>
      <c r="E3" s="6"/>
      <c r="F3" s="13"/>
      <c r="G3" s="6">
        <v>10000</v>
      </c>
      <c r="H3" s="59" t="s">
        <v>262</v>
      </c>
    </row>
    <row r="4" spans="1:8" ht="39" customHeight="1" x14ac:dyDescent="0.25">
      <c r="A4" s="4" t="s">
        <v>178</v>
      </c>
      <c r="B4" s="13">
        <f t="shared" ref="B4:B23" si="0">+E4+G4</f>
        <v>1200</v>
      </c>
      <c r="C4" s="8" t="s">
        <v>52</v>
      </c>
      <c r="D4" s="67" t="s">
        <v>271</v>
      </c>
      <c r="E4" s="6"/>
      <c r="F4" s="13"/>
      <c r="G4" s="6">
        <v>1200</v>
      </c>
      <c r="H4" s="59" t="s">
        <v>262</v>
      </c>
    </row>
    <row r="5" spans="1:8" ht="39" customHeight="1" x14ac:dyDescent="0.25">
      <c r="A5" s="4" t="s">
        <v>177</v>
      </c>
      <c r="B5" s="13">
        <f t="shared" si="0"/>
        <v>1200</v>
      </c>
      <c r="C5" s="8" t="s">
        <v>52</v>
      </c>
      <c r="D5" s="67" t="s">
        <v>271</v>
      </c>
      <c r="E5" s="6"/>
      <c r="F5" s="13"/>
      <c r="G5" s="6">
        <v>1200</v>
      </c>
      <c r="H5" s="59" t="s">
        <v>262</v>
      </c>
    </row>
    <row r="6" spans="1:8" ht="40.5" customHeight="1" x14ac:dyDescent="0.25">
      <c r="A6" s="4" t="s">
        <v>69</v>
      </c>
      <c r="B6" s="13">
        <f t="shared" si="0"/>
        <v>15000</v>
      </c>
      <c r="C6" s="8" t="s">
        <v>52</v>
      </c>
      <c r="D6" s="67" t="s">
        <v>271</v>
      </c>
      <c r="E6" s="6"/>
      <c r="F6" s="13"/>
      <c r="G6" s="6">
        <f>5000+10000</f>
        <v>15000</v>
      </c>
      <c r="H6" s="59" t="s">
        <v>262</v>
      </c>
    </row>
    <row r="7" spans="1:8" ht="30" x14ac:dyDescent="0.25">
      <c r="A7" s="4" t="s">
        <v>79</v>
      </c>
      <c r="B7" s="13">
        <f t="shared" si="0"/>
        <v>1000</v>
      </c>
      <c r="C7" s="8" t="s">
        <v>81</v>
      </c>
      <c r="D7" s="67" t="s">
        <v>271</v>
      </c>
      <c r="E7" s="6"/>
      <c r="F7" s="13"/>
      <c r="G7" s="8">
        <v>1000</v>
      </c>
      <c r="H7" s="59" t="s">
        <v>262</v>
      </c>
    </row>
    <row r="8" spans="1:8" ht="30" x14ac:dyDescent="0.25">
      <c r="A8" s="4" t="s">
        <v>49</v>
      </c>
      <c r="B8" s="13">
        <f t="shared" si="0"/>
        <v>13200</v>
      </c>
      <c r="C8" s="8" t="s">
        <v>52</v>
      </c>
      <c r="D8" s="67" t="s">
        <v>271</v>
      </c>
      <c r="E8" s="6">
        <v>2000</v>
      </c>
      <c r="F8" s="59" t="s">
        <v>262</v>
      </c>
      <c r="G8" s="6">
        <f>5000+5000+300+900</f>
        <v>11200</v>
      </c>
      <c r="H8" s="59" t="s">
        <v>262</v>
      </c>
    </row>
    <row r="9" spans="1:8" ht="30" x14ac:dyDescent="0.25">
      <c r="A9" s="4" t="s">
        <v>61</v>
      </c>
      <c r="B9" s="13">
        <f t="shared" si="0"/>
        <v>63000</v>
      </c>
      <c r="C9" s="8" t="s">
        <v>53</v>
      </c>
      <c r="D9" s="70" t="s">
        <v>272</v>
      </c>
      <c r="E9" s="6"/>
      <c r="F9" s="13"/>
      <c r="G9" s="6">
        <v>63000</v>
      </c>
      <c r="H9" s="43" t="s">
        <v>179</v>
      </c>
    </row>
    <row r="10" spans="1:8" ht="30" x14ac:dyDescent="0.25">
      <c r="A10" s="4" t="s">
        <v>77</v>
      </c>
      <c r="B10" s="13">
        <f t="shared" si="0"/>
        <v>1000</v>
      </c>
      <c r="C10" s="8" t="s">
        <v>81</v>
      </c>
      <c r="D10" s="67" t="s">
        <v>271</v>
      </c>
      <c r="E10" s="6"/>
      <c r="F10" s="13"/>
      <c r="G10" s="8">
        <v>1000</v>
      </c>
      <c r="H10" s="59" t="s">
        <v>262</v>
      </c>
    </row>
    <row r="11" spans="1:8" ht="30" x14ac:dyDescent="0.25">
      <c r="A11" s="4" t="s">
        <v>47</v>
      </c>
      <c r="B11" s="13">
        <f t="shared" si="0"/>
        <v>10000</v>
      </c>
      <c r="C11" s="8" t="s">
        <v>52</v>
      </c>
      <c r="D11" s="67" t="s">
        <v>271</v>
      </c>
      <c r="E11" s="6">
        <v>10000</v>
      </c>
      <c r="F11" s="59" t="s">
        <v>262</v>
      </c>
      <c r="G11" s="7"/>
      <c r="H11" s="43"/>
    </row>
    <row r="12" spans="1:8" ht="30" x14ac:dyDescent="0.25">
      <c r="A12" s="4" t="s">
        <v>62</v>
      </c>
      <c r="B12" s="13">
        <f t="shared" si="0"/>
        <v>50000</v>
      </c>
      <c r="C12" s="8" t="s">
        <v>53</v>
      </c>
      <c r="D12" s="69" t="s">
        <v>274</v>
      </c>
      <c r="E12" s="6"/>
      <c r="F12" s="13"/>
      <c r="G12" s="6">
        <v>50000</v>
      </c>
      <c r="H12" s="43" t="s">
        <v>179</v>
      </c>
    </row>
    <row r="13" spans="1:8" ht="30" x14ac:dyDescent="0.25">
      <c r="A13" s="4" t="s">
        <v>50</v>
      </c>
      <c r="B13" s="13">
        <f t="shared" si="0"/>
        <v>10000</v>
      </c>
      <c r="C13" s="8" t="s">
        <v>52</v>
      </c>
      <c r="D13" s="67" t="s">
        <v>271</v>
      </c>
      <c r="E13" s="6"/>
      <c r="F13" s="13"/>
      <c r="G13" s="6">
        <f>5000+5000</f>
        <v>10000</v>
      </c>
      <c r="H13" s="59" t="s">
        <v>262</v>
      </c>
    </row>
    <row r="14" spans="1:8" ht="30" x14ac:dyDescent="0.25">
      <c r="A14" s="4" t="s">
        <v>176</v>
      </c>
      <c r="B14" s="13">
        <f t="shared" si="0"/>
        <v>700</v>
      </c>
      <c r="C14" s="8" t="s">
        <v>52</v>
      </c>
      <c r="D14" s="67" t="s">
        <v>271</v>
      </c>
      <c r="E14" s="6"/>
      <c r="F14" s="13"/>
      <c r="G14" s="8">
        <v>700</v>
      </c>
      <c r="H14" s="59" t="s">
        <v>262</v>
      </c>
    </row>
    <row r="15" spans="1:8" ht="30" x14ac:dyDescent="0.25">
      <c r="A15" s="4" t="s">
        <v>80</v>
      </c>
      <c r="B15" s="13">
        <f t="shared" si="0"/>
        <v>700</v>
      </c>
      <c r="C15" s="8" t="s">
        <v>52</v>
      </c>
      <c r="D15" s="67" t="s">
        <v>271</v>
      </c>
      <c r="E15" s="6"/>
      <c r="F15" s="13"/>
      <c r="G15" s="8">
        <v>700</v>
      </c>
      <c r="H15" s="59" t="s">
        <v>262</v>
      </c>
    </row>
    <row r="16" spans="1:8" ht="30" x14ac:dyDescent="0.25">
      <c r="A16" s="4" t="s">
        <v>46</v>
      </c>
      <c r="B16" s="13">
        <f t="shared" si="0"/>
        <v>10000</v>
      </c>
      <c r="C16" s="8" t="s">
        <v>52</v>
      </c>
      <c r="D16" s="67" t="s">
        <v>271</v>
      </c>
      <c r="E16" s="6">
        <v>10000</v>
      </c>
      <c r="F16" s="59" t="s">
        <v>262</v>
      </c>
      <c r="G16" s="7"/>
      <c r="H16" s="43"/>
    </row>
    <row r="17" spans="1:8" ht="30" x14ac:dyDescent="0.25">
      <c r="A17" s="4" t="s">
        <v>48</v>
      </c>
      <c r="B17" s="13">
        <f t="shared" si="0"/>
        <v>20000</v>
      </c>
      <c r="C17" s="8" t="s">
        <v>52</v>
      </c>
      <c r="D17" s="67" t="s">
        <v>271</v>
      </c>
      <c r="E17" s="6">
        <v>5000</v>
      </c>
      <c r="F17" s="59" t="s">
        <v>262</v>
      </c>
      <c r="G17" s="6">
        <f>5000+10000</f>
        <v>15000</v>
      </c>
      <c r="H17" s="59" t="s">
        <v>262</v>
      </c>
    </row>
    <row r="18" spans="1:8" ht="30" x14ac:dyDescent="0.25">
      <c r="A18" s="4" t="s">
        <v>63</v>
      </c>
      <c r="B18" s="13">
        <f t="shared" si="0"/>
        <v>63000</v>
      </c>
      <c r="C18" s="8" t="s">
        <v>53</v>
      </c>
      <c r="D18" s="69" t="s">
        <v>273</v>
      </c>
      <c r="E18" s="6"/>
      <c r="F18" s="13"/>
      <c r="G18" s="6">
        <v>63000</v>
      </c>
      <c r="H18" s="43" t="s">
        <v>179</v>
      </c>
    </row>
    <row r="19" spans="1:8" ht="30" x14ac:dyDescent="0.25">
      <c r="A19" s="4" t="s">
        <v>75</v>
      </c>
      <c r="B19" s="13">
        <f t="shared" si="0"/>
        <v>451000</v>
      </c>
      <c r="C19" s="8" t="s">
        <v>53</v>
      </c>
      <c r="D19" s="67" t="s">
        <v>271</v>
      </c>
      <c r="E19" s="6"/>
      <c r="F19" s="13"/>
      <c r="G19" s="6">
        <f>200000+250000+1000</f>
        <v>451000</v>
      </c>
      <c r="H19" s="59" t="s">
        <v>262</v>
      </c>
    </row>
    <row r="20" spans="1:8" ht="30" x14ac:dyDescent="0.25">
      <c r="A20" s="41" t="s">
        <v>51</v>
      </c>
      <c r="B20" s="13">
        <f t="shared" si="0"/>
        <v>5000</v>
      </c>
      <c r="C20" s="21" t="s">
        <v>52</v>
      </c>
      <c r="D20" s="67" t="s">
        <v>271</v>
      </c>
      <c r="E20" s="20"/>
      <c r="F20" s="30"/>
      <c r="G20" s="20">
        <v>5000</v>
      </c>
      <c r="H20" s="59" t="s">
        <v>262</v>
      </c>
    </row>
    <row r="21" spans="1:8" ht="30" x14ac:dyDescent="0.25">
      <c r="A21" s="4" t="s">
        <v>78</v>
      </c>
      <c r="B21" s="13">
        <f t="shared" si="0"/>
        <v>1000</v>
      </c>
      <c r="C21" s="8" t="s">
        <v>81</v>
      </c>
      <c r="D21" s="67" t="s">
        <v>271</v>
      </c>
      <c r="E21" s="6"/>
      <c r="F21" s="13"/>
      <c r="G21" s="8">
        <v>1000</v>
      </c>
      <c r="H21" s="59" t="s">
        <v>262</v>
      </c>
    </row>
    <row r="22" spans="1:8" ht="30" x14ac:dyDescent="0.25">
      <c r="A22" s="4" t="s">
        <v>64</v>
      </c>
      <c r="B22" s="13">
        <f t="shared" si="0"/>
        <v>6300</v>
      </c>
      <c r="C22" s="8" t="s">
        <v>65</v>
      </c>
      <c r="D22" s="67" t="s">
        <v>271</v>
      </c>
      <c r="E22" s="6"/>
      <c r="F22" s="13"/>
      <c r="G22" s="6">
        <v>6300</v>
      </c>
      <c r="H22" s="59" t="s">
        <v>262</v>
      </c>
    </row>
    <row r="23" spans="1:8" ht="30" x14ac:dyDescent="0.25">
      <c r="A23" s="4" t="s">
        <v>76</v>
      </c>
      <c r="B23" s="13">
        <f t="shared" si="0"/>
        <v>1000</v>
      </c>
      <c r="C23" s="8" t="s">
        <v>81</v>
      </c>
      <c r="D23" s="67" t="s">
        <v>271</v>
      </c>
      <c r="E23" s="6"/>
      <c r="F23" s="13"/>
      <c r="G23" s="6">
        <v>1000</v>
      </c>
      <c r="H23" s="59" t="s">
        <v>262</v>
      </c>
    </row>
  </sheetData>
  <sortState xmlns:xlrd2="http://schemas.microsoft.com/office/spreadsheetml/2017/richdata2" ref="A3:I23">
    <sortCondition ref="A3:A23"/>
  </sortState>
  <mergeCells count="5">
    <mergeCell ref="G1:H1"/>
    <mergeCell ref="C1:C2"/>
    <mergeCell ref="B1:B2"/>
    <mergeCell ref="A1:A2"/>
    <mergeCell ref="E1:F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P16"/>
  <sheetViews>
    <sheetView tabSelected="1" workbookViewId="0">
      <pane xSplit="3" ySplit="1" topLeftCell="F2" activePane="bottomRight" state="frozen"/>
      <selection pane="topRight" activeCell="D1" sqref="D1"/>
      <selection pane="bottomLeft" activeCell="A2" sqref="A2"/>
      <selection pane="bottomRight" activeCell="A11" sqref="A11"/>
    </sheetView>
  </sheetViews>
  <sheetFormatPr baseColWidth="10" defaultRowHeight="15" x14ac:dyDescent="0.25"/>
  <cols>
    <col min="1" max="1" width="34.42578125" customWidth="1"/>
    <col min="2" max="2" width="14.85546875" bestFit="1" customWidth="1"/>
    <col min="4" max="4" width="44.28515625" customWidth="1"/>
  </cols>
  <sheetData>
    <row r="1" spans="1:16" s="27" customFormat="1" x14ac:dyDescent="0.25">
      <c r="A1" s="92" t="s">
        <v>5</v>
      </c>
      <c r="B1" s="94" t="s">
        <v>16</v>
      </c>
      <c r="C1" s="94" t="s">
        <v>0</v>
      </c>
      <c r="D1" s="51"/>
      <c r="E1" s="91" t="s">
        <v>1</v>
      </c>
      <c r="F1" s="91"/>
      <c r="G1" s="91" t="s">
        <v>2</v>
      </c>
      <c r="H1" s="91"/>
      <c r="I1" s="91" t="s">
        <v>3</v>
      </c>
      <c r="J1" s="91"/>
      <c r="K1" s="89" t="s">
        <v>28</v>
      </c>
      <c r="L1" s="90"/>
      <c r="M1" s="91" t="s">
        <v>27</v>
      </c>
      <c r="N1" s="91"/>
      <c r="O1" s="91" t="s">
        <v>4</v>
      </c>
      <c r="P1" s="91"/>
    </row>
    <row r="2" spans="1:16" s="27" customFormat="1" x14ac:dyDescent="0.25">
      <c r="A2" s="93"/>
      <c r="B2" s="95"/>
      <c r="C2" s="95"/>
      <c r="D2" s="50" t="s">
        <v>264</v>
      </c>
      <c r="E2" s="28" t="s">
        <v>121</v>
      </c>
      <c r="F2" s="28" t="s">
        <v>122</v>
      </c>
      <c r="G2" s="28" t="s">
        <v>121</v>
      </c>
      <c r="H2" s="28" t="s">
        <v>122</v>
      </c>
      <c r="I2" s="28" t="s">
        <v>121</v>
      </c>
      <c r="J2" s="28" t="s">
        <v>122</v>
      </c>
      <c r="K2" s="28" t="s">
        <v>121</v>
      </c>
      <c r="L2" s="28" t="s">
        <v>122</v>
      </c>
      <c r="M2" s="28" t="s">
        <v>121</v>
      </c>
      <c r="N2" s="28" t="s">
        <v>122</v>
      </c>
      <c r="O2" s="28" t="s">
        <v>121</v>
      </c>
      <c r="P2" s="28" t="s">
        <v>122</v>
      </c>
    </row>
    <row r="3" spans="1:16" x14ac:dyDescent="0.25">
      <c r="A3" s="4" t="s">
        <v>187</v>
      </c>
      <c r="B3" s="13">
        <f t="shared" ref="B3:B16" si="0">+E3+G3+I3+K3+M3+O3</f>
        <v>100</v>
      </c>
      <c r="C3" s="8" t="s">
        <v>0</v>
      </c>
      <c r="D3" s="65" t="s">
        <v>266</v>
      </c>
      <c r="E3" s="5"/>
      <c r="F3" s="5"/>
      <c r="G3" s="7">
        <v>100</v>
      </c>
      <c r="H3" s="71" t="s">
        <v>262</v>
      </c>
      <c r="I3" s="5"/>
      <c r="J3" s="5"/>
      <c r="K3" s="5"/>
      <c r="L3" s="5"/>
      <c r="M3" s="6"/>
      <c r="N3" s="6"/>
      <c r="O3" s="6"/>
      <c r="P3" s="5"/>
    </row>
    <row r="4" spans="1:16" x14ac:dyDescent="0.25">
      <c r="A4" s="4" t="s">
        <v>188</v>
      </c>
      <c r="B4" s="13">
        <f t="shared" si="0"/>
        <v>300</v>
      </c>
      <c r="C4" s="8" t="s">
        <v>0</v>
      </c>
      <c r="D4" s="65" t="s">
        <v>266</v>
      </c>
      <c r="E4" s="5"/>
      <c r="F4" s="5"/>
      <c r="G4" s="7">
        <v>300</v>
      </c>
      <c r="H4" s="71" t="s">
        <v>262</v>
      </c>
      <c r="I4" s="5"/>
      <c r="J4" s="5"/>
      <c r="K4" s="5"/>
      <c r="L4" s="5"/>
      <c r="M4" s="6"/>
      <c r="N4" s="6"/>
      <c r="O4" s="6"/>
      <c r="P4" s="5"/>
    </row>
    <row r="5" spans="1:16" x14ac:dyDescent="0.25">
      <c r="A5" s="14" t="s">
        <v>189</v>
      </c>
      <c r="B5" s="13">
        <f t="shared" si="0"/>
        <v>2</v>
      </c>
      <c r="C5" s="8" t="s">
        <v>0</v>
      </c>
      <c r="D5" s="66" t="s">
        <v>263</v>
      </c>
      <c r="E5" s="15">
        <v>2</v>
      </c>
      <c r="F5" s="71" t="s">
        <v>262</v>
      </c>
      <c r="G5" s="22"/>
      <c r="H5" s="22"/>
      <c r="I5" s="5"/>
      <c r="J5" s="5"/>
      <c r="K5" s="5"/>
      <c r="L5" s="5"/>
      <c r="M5" s="6"/>
      <c r="N5" s="6"/>
      <c r="O5" s="6"/>
      <c r="P5" s="5"/>
    </row>
    <row r="6" spans="1:16" x14ac:dyDescent="0.25">
      <c r="A6" s="14" t="s">
        <v>135</v>
      </c>
      <c r="B6" s="13">
        <f t="shared" si="0"/>
        <v>2</v>
      </c>
      <c r="C6" s="8" t="s">
        <v>0</v>
      </c>
      <c r="D6" s="66" t="s">
        <v>263</v>
      </c>
      <c r="E6" s="15">
        <v>2</v>
      </c>
      <c r="F6" s="71" t="s">
        <v>262</v>
      </c>
      <c r="G6" s="22"/>
      <c r="H6" s="22"/>
      <c r="I6" s="5"/>
      <c r="J6" s="5"/>
      <c r="K6" s="5"/>
      <c r="L6" s="5"/>
      <c r="M6" s="6"/>
      <c r="N6" s="6"/>
      <c r="O6" s="6"/>
      <c r="P6" s="5"/>
    </row>
    <row r="7" spans="1:16" x14ac:dyDescent="0.25">
      <c r="A7" s="4" t="s">
        <v>190</v>
      </c>
      <c r="B7" s="13">
        <f t="shared" si="0"/>
        <v>50</v>
      </c>
      <c r="C7" s="8" t="s">
        <v>0</v>
      </c>
      <c r="D7" s="65" t="s">
        <v>266</v>
      </c>
      <c r="E7" s="5"/>
      <c r="F7" s="5"/>
      <c r="G7" s="7">
        <v>50</v>
      </c>
      <c r="H7" s="71" t="s">
        <v>262</v>
      </c>
      <c r="I7" s="5"/>
      <c r="J7" s="5"/>
      <c r="K7" s="5"/>
      <c r="L7" s="5"/>
      <c r="M7" s="6"/>
      <c r="N7" s="6"/>
      <c r="O7" s="6"/>
      <c r="P7" s="5"/>
    </row>
    <row r="8" spans="1:16" x14ac:dyDescent="0.25">
      <c r="A8" s="14" t="s">
        <v>191</v>
      </c>
      <c r="B8" s="13">
        <f t="shared" si="0"/>
        <v>5</v>
      </c>
      <c r="C8" s="8" t="s">
        <v>0</v>
      </c>
      <c r="D8" s="66" t="s">
        <v>263</v>
      </c>
      <c r="E8" s="15">
        <v>5</v>
      </c>
      <c r="F8" s="71" t="s">
        <v>262</v>
      </c>
      <c r="G8" s="22"/>
      <c r="H8" s="22"/>
      <c r="I8" s="5"/>
      <c r="J8" s="5"/>
      <c r="K8" s="5"/>
      <c r="L8" s="5"/>
      <c r="M8" s="6"/>
      <c r="N8" s="6"/>
      <c r="O8" s="6"/>
      <c r="P8" s="5"/>
    </row>
    <row r="9" spans="1:16" ht="30" x14ac:dyDescent="0.25">
      <c r="A9" s="4" t="s">
        <v>192</v>
      </c>
      <c r="B9" s="13">
        <f t="shared" si="0"/>
        <v>100</v>
      </c>
      <c r="C9" s="8" t="s">
        <v>0</v>
      </c>
      <c r="D9" s="65" t="s">
        <v>266</v>
      </c>
      <c r="E9" s="5"/>
      <c r="F9" s="5"/>
      <c r="G9" s="7">
        <v>100</v>
      </c>
      <c r="H9" s="71" t="s">
        <v>262</v>
      </c>
      <c r="I9" s="5"/>
      <c r="J9" s="5"/>
      <c r="K9" s="5"/>
      <c r="L9" s="5"/>
      <c r="M9" s="6"/>
      <c r="N9" s="6"/>
      <c r="O9" s="6"/>
      <c r="P9" s="5"/>
    </row>
    <row r="10" spans="1:16" x14ac:dyDescent="0.25">
      <c r="A10" s="4" t="s">
        <v>193</v>
      </c>
      <c r="B10" s="13">
        <f t="shared" si="0"/>
        <v>100</v>
      </c>
      <c r="C10" s="8" t="s">
        <v>0</v>
      </c>
      <c r="D10" s="65" t="s">
        <v>266</v>
      </c>
      <c r="E10" s="5"/>
      <c r="F10" s="5"/>
      <c r="G10" s="7">
        <v>100</v>
      </c>
      <c r="H10" s="71" t="s">
        <v>262</v>
      </c>
      <c r="I10" s="5"/>
      <c r="J10" s="5"/>
      <c r="K10" s="5"/>
      <c r="L10" s="5"/>
      <c r="M10" s="6"/>
      <c r="N10" s="6"/>
      <c r="O10" s="6"/>
      <c r="P10" s="5"/>
    </row>
    <row r="11" spans="1:16" x14ac:dyDescent="0.25">
      <c r="A11" s="4" t="s">
        <v>283</v>
      </c>
      <c r="B11" s="13">
        <f t="shared" si="0"/>
        <v>100000</v>
      </c>
      <c r="C11" s="8" t="s">
        <v>0</v>
      </c>
      <c r="D11" s="65" t="s">
        <v>266</v>
      </c>
      <c r="E11" s="5"/>
      <c r="F11" s="5"/>
      <c r="G11" s="22">
        <v>100000</v>
      </c>
      <c r="H11" s="71" t="s">
        <v>262</v>
      </c>
      <c r="I11" s="5"/>
      <c r="J11" s="5"/>
      <c r="K11" s="5"/>
      <c r="L11" s="5"/>
      <c r="M11" s="6"/>
      <c r="N11" s="6"/>
      <c r="O11" s="6"/>
      <c r="P11" s="5"/>
    </row>
    <row r="12" spans="1:16" x14ac:dyDescent="0.25">
      <c r="A12" s="4" t="s">
        <v>194</v>
      </c>
      <c r="B12" s="13">
        <f t="shared" si="0"/>
        <v>100</v>
      </c>
      <c r="C12" s="8" t="s">
        <v>0</v>
      </c>
      <c r="D12" s="65" t="s">
        <v>266</v>
      </c>
      <c r="E12" s="5"/>
      <c r="F12" s="5"/>
      <c r="G12" s="7">
        <v>100</v>
      </c>
      <c r="H12" s="71" t="s">
        <v>262</v>
      </c>
      <c r="I12" s="5"/>
      <c r="J12" s="5"/>
      <c r="K12" s="5"/>
      <c r="L12" s="5"/>
      <c r="M12" s="6"/>
      <c r="N12" s="6"/>
      <c r="O12" s="6"/>
      <c r="P12" s="5"/>
    </row>
    <row r="13" spans="1:16" ht="45" x14ac:dyDescent="0.25">
      <c r="A13" s="4" t="s">
        <v>55</v>
      </c>
      <c r="B13" s="13">
        <f t="shared" si="0"/>
        <v>412</v>
      </c>
      <c r="C13" s="8" t="s">
        <v>0</v>
      </c>
      <c r="D13" s="65"/>
      <c r="E13" s="5">
        <v>412</v>
      </c>
      <c r="F13" s="71" t="s">
        <v>276</v>
      </c>
      <c r="G13" s="7"/>
      <c r="H13" s="71"/>
      <c r="I13" s="5"/>
      <c r="J13" s="5"/>
      <c r="K13" s="5"/>
      <c r="L13" s="5"/>
      <c r="M13" s="6"/>
      <c r="N13" s="6"/>
      <c r="O13" s="6"/>
      <c r="P13" s="5"/>
    </row>
    <row r="14" spans="1:16" x14ac:dyDescent="0.25">
      <c r="A14" s="4" t="s">
        <v>55</v>
      </c>
      <c r="B14" s="13">
        <f t="shared" si="0"/>
        <v>100</v>
      </c>
      <c r="C14" s="8" t="s">
        <v>0</v>
      </c>
      <c r="D14" s="65" t="s">
        <v>277</v>
      </c>
      <c r="E14" s="7"/>
      <c r="F14" s="60"/>
      <c r="G14" s="5"/>
      <c r="H14" s="5"/>
      <c r="I14" s="7"/>
      <c r="J14" s="7"/>
      <c r="K14" s="5"/>
      <c r="L14" s="5"/>
      <c r="M14" s="6">
        <v>100</v>
      </c>
      <c r="N14" s="71" t="s">
        <v>262</v>
      </c>
      <c r="O14" s="7"/>
      <c r="P14" s="5"/>
    </row>
    <row r="15" spans="1:16" x14ac:dyDescent="0.25">
      <c r="A15" s="4" t="s">
        <v>54</v>
      </c>
      <c r="B15" s="13">
        <f t="shared" si="0"/>
        <v>300</v>
      </c>
      <c r="C15" s="8" t="s">
        <v>0</v>
      </c>
      <c r="D15" s="65" t="s">
        <v>277</v>
      </c>
      <c r="E15" s="5"/>
      <c r="F15" s="5"/>
      <c r="G15" s="5"/>
      <c r="H15" s="5"/>
      <c r="I15" s="7">
        <v>100</v>
      </c>
      <c r="J15" s="71" t="s">
        <v>262</v>
      </c>
      <c r="K15" s="5"/>
      <c r="L15" s="5"/>
      <c r="M15" s="6">
        <v>200</v>
      </c>
      <c r="N15" s="71" t="s">
        <v>262</v>
      </c>
      <c r="O15" s="7"/>
      <c r="P15" s="5"/>
    </row>
    <row r="16" spans="1:16" x14ac:dyDescent="0.25">
      <c r="A16" s="4" t="s">
        <v>120</v>
      </c>
      <c r="B16" s="13">
        <f t="shared" si="0"/>
        <v>50</v>
      </c>
      <c r="C16" s="8" t="s">
        <v>0</v>
      </c>
      <c r="D16" s="65" t="s">
        <v>277</v>
      </c>
      <c r="E16" s="7"/>
      <c r="F16" s="7"/>
      <c r="G16" s="5"/>
      <c r="H16" s="5"/>
      <c r="I16" s="7">
        <v>50</v>
      </c>
      <c r="J16" s="71" t="s">
        <v>262</v>
      </c>
      <c r="K16" s="5"/>
      <c r="L16" s="5"/>
      <c r="M16" s="6"/>
      <c r="N16" s="6"/>
      <c r="O16" s="6"/>
      <c r="P16" s="5"/>
    </row>
  </sheetData>
  <sortState xmlns:xlrd2="http://schemas.microsoft.com/office/spreadsheetml/2017/richdata2" ref="A3:P16">
    <sortCondition ref="A3:A16"/>
  </sortState>
  <mergeCells count="9">
    <mergeCell ref="K1:L1"/>
    <mergeCell ref="O1:P1"/>
    <mergeCell ref="M1:N1"/>
    <mergeCell ref="A1:A2"/>
    <mergeCell ref="B1:B2"/>
    <mergeCell ref="C1:C2"/>
    <mergeCell ref="E1:F1"/>
    <mergeCell ref="G1:H1"/>
    <mergeCell ref="I1:J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5D9A-7050-4AFD-9522-E65ADC8A1F41}">
  <sheetPr>
    <tabColor theme="9" tint="0.39997558519241921"/>
  </sheetPr>
  <dimension ref="A1:I18"/>
  <sheetViews>
    <sheetView workbookViewId="0">
      <pane xSplit="2" topLeftCell="G1" activePane="topRight" state="frozen"/>
      <selection pane="topRight" activeCell="G1" sqref="G1:I1"/>
    </sheetView>
  </sheetViews>
  <sheetFormatPr baseColWidth="10" defaultRowHeight="15" x14ac:dyDescent="0.25"/>
  <cols>
    <col min="1" max="1" width="32.140625" customWidth="1"/>
    <col min="2" max="2" width="32.140625" style="1" customWidth="1"/>
    <col min="3" max="3" width="14.85546875" bestFit="1" customWidth="1"/>
    <col min="5" max="5" width="11.42578125" style="1"/>
    <col min="9" max="9" width="19.140625" customWidth="1"/>
  </cols>
  <sheetData>
    <row r="1" spans="1:9" x14ac:dyDescent="0.25">
      <c r="A1" s="110" t="s">
        <v>5</v>
      </c>
      <c r="B1" s="52"/>
      <c r="C1" s="104" t="s">
        <v>16</v>
      </c>
      <c r="D1" s="106" t="s">
        <v>0</v>
      </c>
      <c r="E1" s="111" t="s">
        <v>1</v>
      </c>
      <c r="F1" s="112"/>
      <c r="G1" s="96" t="s">
        <v>2</v>
      </c>
      <c r="H1" s="97"/>
      <c r="I1" s="98"/>
    </row>
    <row r="2" spans="1:9" x14ac:dyDescent="0.25">
      <c r="A2" s="98"/>
      <c r="B2" s="53" t="s">
        <v>278</v>
      </c>
      <c r="C2" s="105"/>
      <c r="D2" s="96"/>
      <c r="E2" s="29" t="s">
        <v>121</v>
      </c>
      <c r="F2" s="29" t="s">
        <v>122</v>
      </c>
      <c r="G2" s="29" t="s">
        <v>121</v>
      </c>
      <c r="H2" s="29" t="s">
        <v>122</v>
      </c>
      <c r="I2" s="29" t="s">
        <v>265</v>
      </c>
    </row>
    <row r="3" spans="1:9" x14ac:dyDescent="0.25">
      <c r="A3" s="4" t="s">
        <v>163</v>
      </c>
      <c r="B3" s="63" t="s">
        <v>279</v>
      </c>
      <c r="C3" s="13" t="e">
        <f>+E3+G3+#REF!+#REF!+#REF!+#REF!</f>
        <v>#REF!</v>
      </c>
      <c r="D3" s="8" t="s">
        <v>123</v>
      </c>
      <c r="E3" s="7">
        <v>120</v>
      </c>
      <c r="F3" s="59" t="s">
        <v>262</v>
      </c>
      <c r="G3" s="3">
        <v>100</v>
      </c>
      <c r="H3" s="59" t="s">
        <v>262</v>
      </c>
      <c r="I3" s="5"/>
    </row>
    <row r="4" spans="1:9" x14ac:dyDescent="0.25">
      <c r="A4" s="4" t="s">
        <v>137</v>
      </c>
      <c r="B4" s="63" t="s">
        <v>186</v>
      </c>
      <c r="C4" s="13" t="e">
        <f>+E4+G4+#REF!+#REF!+#REF!+#REF!</f>
        <v>#REF!</v>
      </c>
      <c r="D4" s="8" t="s">
        <v>87</v>
      </c>
      <c r="E4" s="7">
        <v>40</v>
      </c>
      <c r="F4" s="59" t="s">
        <v>262</v>
      </c>
      <c r="G4" s="3">
        <v>100</v>
      </c>
      <c r="H4" s="59" t="s">
        <v>262</v>
      </c>
      <c r="I4" s="5"/>
    </row>
    <row r="5" spans="1:9" ht="45" x14ac:dyDescent="0.25">
      <c r="A5" s="4" t="s">
        <v>112</v>
      </c>
      <c r="B5" s="64" t="s">
        <v>275</v>
      </c>
      <c r="C5" s="13" t="e">
        <f>+E5+G5+#REF!+#REF!+#REF!+#REF!</f>
        <v>#REF!</v>
      </c>
      <c r="D5" s="8" t="s">
        <v>123</v>
      </c>
      <c r="E5" s="7">
        <v>40</v>
      </c>
      <c r="F5" s="59" t="s">
        <v>262</v>
      </c>
      <c r="G5" s="3">
        <v>100</v>
      </c>
      <c r="H5" s="59" t="s">
        <v>262</v>
      </c>
      <c r="I5" s="62" t="s">
        <v>266</v>
      </c>
    </row>
    <row r="6" spans="1:9" x14ac:dyDescent="0.25">
      <c r="A6" s="4" t="s">
        <v>162</v>
      </c>
      <c r="B6" s="63" t="s">
        <v>270</v>
      </c>
      <c r="C6" s="13" t="e">
        <f>+E6+G6+#REF!+#REF!+#REF!+#REF!</f>
        <v>#REF!</v>
      </c>
      <c r="D6" s="8" t="s">
        <v>123</v>
      </c>
      <c r="E6" s="7">
        <v>40</v>
      </c>
      <c r="F6" s="59" t="s">
        <v>262</v>
      </c>
      <c r="G6" s="3">
        <v>100</v>
      </c>
      <c r="H6" s="59" t="s">
        <v>262</v>
      </c>
      <c r="I6" s="5"/>
    </row>
    <row r="7" spans="1:9" x14ac:dyDescent="0.25">
      <c r="A7" s="4" t="s">
        <v>165</v>
      </c>
      <c r="B7" s="102" t="s">
        <v>185</v>
      </c>
      <c r="C7" s="13" t="e">
        <f>+E7+G7+#REF!+#REF!+#REF!+#REF!</f>
        <v>#REF!</v>
      </c>
      <c r="D7" s="8" t="s">
        <v>123</v>
      </c>
      <c r="E7" s="7">
        <v>40</v>
      </c>
      <c r="F7" s="59" t="s">
        <v>262</v>
      </c>
      <c r="G7" s="3">
        <v>100</v>
      </c>
      <c r="H7" s="59" t="s">
        <v>262</v>
      </c>
      <c r="I7" s="5"/>
    </row>
    <row r="8" spans="1:9" x14ac:dyDescent="0.25">
      <c r="A8" s="4" t="s">
        <v>164</v>
      </c>
      <c r="B8" s="103"/>
      <c r="C8" s="13" t="e">
        <f>+E8+G8+#REF!+#REF!+#REF!+#REF!</f>
        <v>#REF!</v>
      </c>
      <c r="D8" s="8" t="s">
        <v>123</v>
      </c>
      <c r="E8" s="7">
        <v>40</v>
      </c>
      <c r="F8" s="59" t="s">
        <v>262</v>
      </c>
      <c r="G8" s="3">
        <v>100</v>
      </c>
      <c r="H8" s="59" t="s">
        <v>262</v>
      </c>
      <c r="I8" s="5"/>
    </row>
    <row r="9" spans="1:9" x14ac:dyDescent="0.25">
      <c r="A9" s="4" t="s">
        <v>166</v>
      </c>
      <c r="B9" s="63" t="s">
        <v>280</v>
      </c>
      <c r="C9" s="13" t="e">
        <f>+E9+G9+#REF!+#REF!+#REF!+#REF!</f>
        <v>#REF!</v>
      </c>
      <c r="D9" s="8" t="s">
        <v>123</v>
      </c>
      <c r="E9" s="7">
        <v>40</v>
      </c>
      <c r="F9" s="59" t="s">
        <v>262</v>
      </c>
      <c r="G9" s="3">
        <v>100</v>
      </c>
      <c r="H9" s="59" t="s">
        <v>262</v>
      </c>
      <c r="I9" s="5"/>
    </row>
    <row r="10" spans="1:9" x14ac:dyDescent="0.25">
      <c r="A10" s="4" t="s">
        <v>167</v>
      </c>
      <c r="B10" s="63" t="s">
        <v>280</v>
      </c>
      <c r="C10" s="13" t="e">
        <f>+E10+G10+#REF!+#REF!+#REF!+#REF!</f>
        <v>#REF!</v>
      </c>
      <c r="D10" s="8" t="s">
        <v>123</v>
      </c>
      <c r="E10" s="7">
        <v>40</v>
      </c>
      <c r="F10" s="59" t="s">
        <v>262</v>
      </c>
      <c r="G10" s="3">
        <v>100</v>
      </c>
      <c r="H10" s="59" t="s">
        <v>262</v>
      </c>
      <c r="I10" s="5"/>
    </row>
    <row r="11" spans="1:9" x14ac:dyDescent="0.25">
      <c r="A11" s="4" t="s">
        <v>173</v>
      </c>
      <c r="B11" s="63" t="s">
        <v>281</v>
      </c>
      <c r="C11" s="13" t="e">
        <f>+E11+G11+#REF!+#REF!+#REF!+#REF!</f>
        <v>#REF!</v>
      </c>
      <c r="D11" s="8" t="s">
        <v>123</v>
      </c>
      <c r="E11" s="7">
        <v>40</v>
      </c>
      <c r="F11" s="59" t="s">
        <v>262</v>
      </c>
      <c r="G11" s="3">
        <v>100</v>
      </c>
      <c r="H11" s="59" t="s">
        <v>262</v>
      </c>
      <c r="I11" s="5"/>
    </row>
    <row r="12" spans="1:9" ht="15" customHeight="1" x14ac:dyDescent="0.25">
      <c r="A12" s="4" t="s">
        <v>171</v>
      </c>
      <c r="B12" s="99" t="s">
        <v>275</v>
      </c>
      <c r="C12" s="13" t="e">
        <f>+E12+G12+#REF!+#REF!+#REF!+#REF!</f>
        <v>#REF!</v>
      </c>
      <c r="D12" s="8" t="s">
        <v>123</v>
      </c>
      <c r="E12" s="7"/>
      <c r="F12" s="59" t="s">
        <v>262</v>
      </c>
      <c r="G12" s="3">
        <v>100</v>
      </c>
      <c r="H12" s="59" t="s">
        <v>262</v>
      </c>
      <c r="I12" s="107" t="s">
        <v>266</v>
      </c>
    </row>
    <row r="13" spans="1:9" ht="45" customHeight="1" x14ac:dyDescent="0.25">
      <c r="A13" s="4" t="s">
        <v>169</v>
      </c>
      <c r="B13" s="100"/>
      <c r="C13" s="13" t="e">
        <f>+E13+G13+#REF!+#REF!+#REF!+#REF!</f>
        <v>#REF!</v>
      </c>
      <c r="D13" s="8" t="s">
        <v>123</v>
      </c>
      <c r="E13" s="7">
        <v>40</v>
      </c>
      <c r="F13" s="59" t="s">
        <v>262</v>
      </c>
      <c r="G13" s="3">
        <v>100</v>
      </c>
      <c r="H13" s="59" t="s">
        <v>262</v>
      </c>
      <c r="I13" s="108"/>
    </row>
    <row r="14" spans="1:9" ht="45" customHeight="1" x14ac:dyDescent="0.25">
      <c r="A14" s="4" t="s">
        <v>168</v>
      </c>
      <c r="B14" s="100"/>
      <c r="C14" s="13" t="e">
        <f>+E14+G14+#REF!+#REF!+#REF!+#REF!</f>
        <v>#REF!</v>
      </c>
      <c r="D14" s="8" t="s">
        <v>123</v>
      </c>
      <c r="E14" s="7">
        <v>40</v>
      </c>
      <c r="F14" s="59" t="s">
        <v>262</v>
      </c>
      <c r="G14" s="3">
        <v>100</v>
      </c>
      <c r="H14" s="59" t="s">
        <v>262</v>
      </c>
      <c r="I14" s="108"/>
    </row>
    <row r="15" spans="1:9" ht="45" customHeight="1" x14ac:dyDescent="0.25">
      <c r="A15" s="4" t="s">
        <v>170</v>
      </c>
      <c r="B15" s="101"/>
      <c r="C15" s="13" t="e">
        <f>+E15+G15+#REF!+#REF!+#REF!+#REF!</f>
        <v>#REF!</v>
      </c>
      <c r="D15" s="8" t="s">
        <v>123</v>
      </c>
      <c r="E15" s="7"/>
      <c r="F15" s="59" t="s">
        <v>262</v>
      </c>
      <c r="G15" s="3">
        <v>100</v>
      </c>
      <c r="H15" s="59" t="s">
        <v>262</v>
      </c>
      <c r="I15" s="109"/>
    </row>
    <row r="16" spans="1:9" x14ac:dyDescent="0.25">
      <c r="A16" s="4" t="s">
        <v>268</v>
      </c>
      <c r="B16" s="63" t="s">
        <v>267</v>
      </c>
      <c r="C16" s="13" t="e">
        <f>+E16+G16+#REF!+#REF!+#REF!+#REF!</f>
        <v>#REF!</v>
      </c>
      <c r="D16" s="8" t="s">
        <v>123</v>
      </c>
      <c r="E16" s="7">
        <v>40</v>
      </c>
      <c r="F16" s="59" t="s">
        <v>262</v>
      </c>
      <c r="G16" s="3">
        <v>100</v>
      </c>
      <c r="H16" s="59" t="s">
        <v>262</v>
      </c>
      <c r="I16" s="5"/>
    </row>
    <row r="17" spans="1:9" x14ac:dyDescent="0.25">
      <c r="A17" s="4" t="s">
        <v>269</v>
      </c>
      <c r="B17" s="63" t="s">
        <v>267</v>
      </c>
      <c r="C17" s="13" t="e">
        <f>+E17+G17+#REF!+#REF!+#REF!+#REF!</f>
        <v>#REF!</v>
      </c>
      <c r="D17" s="8" t="s">
        <v>123</v>
      </c>
      <c r="E17" s="7">
        <v>40</v>
      </c>
      <c r="F17" s="59" t="s">
        <v>262</v>
      </c>
      <c r="G17" s="3">
        <v>100</v>
      </c>
      <c r="H17" s="59" t="s">
        <v>262</v>
      </c>
      <c r="I17" s="5"/>
    </row>
    <row r="18" spans="1:9" ht="15" customHeight="1" x14ac:dyDescent="0.25">
      <c r="A18" s="4" t="s">
        <v>172</v>
      </c>
      <c r="B18" s="61" t="str">
        <f>B12</f>
        <v>Possibilité de Visite d'echantillon  du produit 01/10/21 au bureau OSDRM</v>
      </c>
      <c r="C18" s="13" t="e">
        <f>+E18+G18+#REF!+#REF!+#REF!+#REF!</f>
        <v>#REF!</v>
      </c>
      <c r="D18" s="8" t="s">
        <v>123</v>
      </c>
      <c r="E18" s="7">
        <v>40</v>
      </c>
      <c r="F18" s="59" t="s">
        <v>262</v>
      </c>
      <c r="G18" s="3">
        <v>100</v>
      </c>
      <c r="H18" s="59" t="s">
        <v>262</v>
      </c>
      <c r="I18" s="62" t="s">
        <v>266</v>
      </c>
    </row>
  </sheetData>
  <sortState xmlns:xlrd2="http://schemas.microsoft.com/office/spreadsheetml/2017/richdata2" ref="A3:H18">
    <sortCondition ref="A3:A18"/>
  </sortState>
  <mergeCells count="8">
    <mergeCell ref="A1:A2"/>
    <mergeCell ref="E1:F1"/>
    <mergeCell ref="G1:I1"/>
    <mergeCell ref="B12:B15"/>
    <mergeCell ref="B7:B8"/>
    <mergeCell ref="C1:C2"/>
    <mergeCell ref="D1:D2"/>
    <mergeCell ref="I12:I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99FF"/>
  </sheetPr>
  <dimension ref="A1:P698"/>
  <sheetViews>
    <sheetView topLeftCell="A103" workbookViewId="0">
      <selection activeCell="B3" sqref="B3"/>
    </sheetView>
  </sheetViews>
  <sheetFormatPr baseColWidth="10" defaultRowHeight="15" x14ac:dyDescent="0.25"/>
  <cols>
    <col min="1" max="1" width="53.5703125" customWidth="1"/>
    <col min="2" max="2" width="25.28515625" customWidth="1"/>
    <col min="3" max="3" width="15.7109375" customWidth="1"/>
    <col min="4" max="5" width="11.42578125" style="1"/>
    <col min="7" max="7" width="11.42578125" style="1"/>
    <col min="9" max="10" width="11.42578125" style="1"/>
  </cols>
  <sheetData>
    <row r="1" spans="1:16" ht="15.75" thickBot="1" x14ac:dyDescent="0.3">
      <c r="A1" s="115" t="s">
        <v>5</v>
      </c>
      <c r="B1" s="54"/>
      <c r="C1" s="117" t="s">
        <v>16</v>
      </c>
      <c r="D1" s="116" t="s">
        <v>0</v>
      </c>
      <c r="E1" s="113" t="s">
        <v>1</v>
      </c>
      <c r="F1" s="114"/>
      <c r="G1" s="113" t="s">
        <v>2</v>
      </c>
      <c r="H1" s="114"/>
      <c r="I1" s="113" t="s">
        <v>3</v>
      </c>
      <c r="J1" s="114"/>
      <c r="K1" s="113" t="s">
        <v>28</v>
      </c>
      <c r="L1" s="114"/>
      <c r="M1" s="113" t="s">
        <v>27</v>
      </c>
      <c r="N1" s="114"/>
      <c r="O1" s="113" t="s">
        <v>4</v>
      </c>
      <c r="P1" s="114"/>
    </row>
    <row r="2" spans="1:16" x14ac:dyDescent="0.25">
      <c r="A2" s="74"/>
      <c r="B2" s="47" t="s">
        <v>282</v>
      </c>
      <c r="C2" s="76"/>
      <c r="D2" s="73"/>
      <c r="E2" s="10" t="s">
        <v>121</v>
      </c>
      <c r="F2" s="10" t="s">
        <v>122</v>
      </c>
      <c r="G2" s="33" t="s">
        <v>121</v>
      </c>
      <c r="H2" s="10" t="s">
        <v>122</v>
      </c>
      <c r="I2" s="10" t="s">
        <v>121</v>
      </c>
      <c r="J2" s="10" t="s">
        <v>122</v>
      </c>
      <c r="K2" s="10" t="s">
        <v>121</v>
      </c>
      <c r="L2" s="10" t="s">
        <v>122</v>
      </c>
      <c r="M2" s="10" t="s">
        <v>121</v>
      </c>
      <c r="N2" s="10" t="s">
        <v>122</v>
      </c>
      <c r="O2" s="10" t="s">
        <v>121</v>
      </c>
      <c r="P2" s="10" t="s">
        <v>122</v>
      </c>
    </row>
    <row r="3" spans="1:16" x14ac:dyDescent="0.25">
      <c r="A3" s="16" t="s">
        <v>195</v>
      </c>
      <c r="B3" s="16"/>
      <c r="C3" s="13">
        <f t="shared" ref="C3:C34" si="0">+E3+G3+I3+K3+M3+O3</f>
        <v>121</v>
      </c>
      <c r="D3" s="3" t="s">
        <v>138</v>
      </c>
      <c r="E3" s="3">
        <v>21</v>
      </c>
      <c r="F3" s="59" t="s">
        <v>262</v>
      </c>
      <c r="G3" s="3">
        <v>100</v>
      </c>
      <c r="H3" s="59" t="s">
        <v>262</v>
      </c>
      <c r="I3" s="3"/>
      <c r="J3" s="3"/>
      <c r="K3" s="15"/>
      <c r="L3" s="15"/>
      <c r="M3" s="6"/>
      <c r="N3" s="6"/>
      <c r="O3" s="6"/>
      <c r="P3" s="6"/>
    </row>
    <row r="4" spans="1:16" x14ac:dyDescent="0.25">
      <c r="A4" s="16" t="s">
        <v>196</v>
      </c>
      <c r="B4" s="16"/>
      <c r="C4" s="13">
        <f t="shared" si="0"/>
        <v>25</v>
      </c>
      <c r="D4" s="3" t="s">
        <v>87</v>
      </c>
      <c r="E4" s="3">
        <v>5</v>
      </c>
      <c r="F4" s="59" t="s">
        <v>262</v>
      </c>
      <c r="G4" s="3">
        <v>20</v>
      </c>
      <c r="H4" s="59" t="s">
        <v>262</v>
      </c>
      <c r="I4" s="3"/>
      <c r="J4" s="3"/>
      <c r="K4" s="15"/>
      <c r="L4" s="15"/>
      <c r="M4" s="6"/>
      <c r="N4" s="6"/>
      <c r="O4" s="6"/>
      <c r="P4" s="6"/>
    </row>
    <row r="5" spans="1:16" x14ac:dyDescent="0.25">
      <c r="A5" s="16" t="s">
        <v>197</v>
      </c>
      <c r="B5" s="16"/>
      <c r="C5" s="13">
        <f t="shared" si="0"/>
        <v>1</v>
      </c>
      <c r="D5" s="3" t="s">
        <v>87</v>
      </c>
      <c r="E5" s="3"/>
      <c r="F5" s="3"/>
      <c r="G5" s="3"/>
      <c r="H5" s="3"/>
      <c r="I5" s="3">
        <v>1</v>
      </c>
      <c r="J5" s="59" t="s">
        <v>262</v>
      </c>
      <c r="K5" s="15"/>
      <c r="L5" s="15"/>
      <c r="M5" s="6"/>
      <c r="N5" s="6"/>
      <c r="O5" s="6"/>
      <c r="P5" s="6"/>
    </row>
    <row r="6" spans="1:16" x14ac:dyDescent="0.25">
      <c r="A6" s="14" t="s">
        <v>132</v>
      </c>
      <c r="B6" s="14"/>
      <c r="C6" s="13">
        <f t="shared" si="0"/>
        <v>1</v>
      </c>
      <c r="D6" s="3" t="s">
        <v>87</v>
      </c>
      <c r="E6" s="15">
        <v>1</v>
      </c>
      <c r="F6" s="59" t="s">
        <v>262</v>
      </c>
      <c r="G6" s="7"/>
      <c r="H6" s="5"/>
      <c r="I6" s="7"/>
      <c r="J6" s="7"/>
      <c r="K6" s="15"/>
      <c r="L6" s="15"/>
      <c r="M6" s="6"/>
      <c r="N6" s="6"/>
      <c r="O6" s="6"/>
      <c r="P6" s="6"/>
    </row>
    <row r="7" spans="1:16" x14ac:dyDescent="0.25">
      <c r="A7" s="14" t="s">
        <v>130</v>
      </c>
      <c r="B7" s="14"/>
      <c r="C7" s="13">
        <f t="shared" si="0"/>
        <v>2</v>
      </c>
      <c r="D7" s="3" t="s">
        <v>87</v>
      </c>
      <c r="E7" s="15">
        <v>2</v>
      </c>
      <c r="F7" s="59" t="s">
        <v>262</v>
      </c>
      <c r="G7" s="7"/>
      <c r="H7" s="5"/>
      <c r="I7" s="7"/>
      <c r="J7" s="7"/>
      <c r="K7" s="15"/>
      <c r="L7" s="15"/>
      <c r="M7" s="6"/>
      <c r="N7" s="6"/>
      <c r="O7" s="6"/>
      <c r="P7" s="6"/>
    </row>
    <row r="8" spans="1:16" x14ac:dyDescent="0.25">
      <c r="A8" s="14" t="s">
        <v>131</v>
      </c>
      <c r="B8" s="14"/>
      <c r="C8" s="13">
        <f t="shared" si="0"/>
        <v>7</v>
      </c>
      <c r="D8" s="3" t="s">
        <v>87</v>
      </c>
      <c r="E8" s="15">
        <v>7</v>
      </c>
      <c r="F8" s="59" t="s">
        <v>262</v>
      </c>
      <c r="G8" s="7"/>
      <c r="H8" s="5"/>
      <c r="I8" s="7"/>
      <c r="J8" s="7"/>
      <c r="K8" s="15"/>
      <c r="L8" s="15"/>
      <c r="M8" s="6"/>
      <c r="N8" s="6"/>
      <c r="O8" s="6"/>
      <c r="P8" s="6"/>
    </row>
    <row r="9" spans="1:16" x14ac:dyDescent="0.25">
      <c r="A9" s="16" t="s">
        <v>180</v>
      </c>
      <c r="B9" s="16"/>
      <c r="C9" s="13">
        <f t="shared" si="0"/>
        <v>10</v>
      </c>
      <c r="D9" s="3" t="s">
        <v>138</v>
      </c>
      <c r="E9" s="3"/>
      <c r="F9" s="3"/>
      <c r="G9" s="3">
        <v>10</v>
      </c>
      <c r="H9" s="59" t="s">
        <v>262</v>
      </c>
      <c r="I9" s="3"/>
      <c r="J9" s="3"/>
      <c r="K9" s="15"/>
      <c r="L9" s="15"/>
      <c r="M9" s="6"/>
      <c r="N9" s="6"/>
      <c r="O9" s="6"/>
      <c r="P9" s="6"/>
    </row>
    <row r="10" spans="1:16" x14ac:dyDescent="0.25">
      <c r="A10" s="16" t="s">
        <v>181</v>
      </c>
      <c r="B10" s="16"/>
      <c r="C10" s="13">
        <f t="shared" si="0"/>
        <v>10</v>
      </c>
      <c r="D10" s="3" t="s">
        <v>138</v>
      </c>
      <c r="E10" s="3"/>
      <c r="F10" s="3"/>
      <c r="G10" s="3">
        <v>10</v>
      </c>
      <c r="H10" s="59" t="s">
        <v>262</v>
      </c>
      <c r="I10" s="3"/>
      <c r="J10" s="3"/>
      <c r="K10" s="15"/>
      <c r="L10" s="15"/>
      <c r="M10" s="6"/>
      <c r="N10" s="6"/>
      <c r="O10" s="6"/>
      <c r="P10" s="6"/>
    </row>
    <row r="11" spans="1:16" x14ac:dyDescent="0.25">
      <c r="A11" s="14" t="s">
        <v>182</v>
      </c>
      <c r="B11" s="14"/>
      <c r="C11" s="13">
        <f t="shared" si="0"/>
        <v>20</v>
      </c>
      <c r="D11" s="7" t="s">
        <v>87</v>
      </c>
      <c r="E11" s="15">
        <v>10</v>
      </c>
      <c r="F11" s="59" t="s">
        <v>262</v>
      </c>
      <c r="G11" s="7">
        <v>10</v>
      </c>
      <c r="H11" s="59" t="s">
        <v>262</v>
      </c>
      <c r="I11" s="7"/>
      <c r="J11" s="7"/>
      <c r="K11" s="15"/>
      <c r="L11" s="15"/>
      <c r="M11" s="6"/>
      <c r="N11" s="6"/>
      <c r="O11" s="6"/>
      <c r="P11" s="6"/>
    </row>
    <row r="12" spans="1:16" x14ac:dyDescent="0.25">
      <c r="A12" s="14" t="s">
        <v>199</v>
      </c>
      <c r="B12" s="14"/>
      <c r="C12" s="13">
        <f t="shared" si="0"/>
        <v>50</v>
      </c>
      <c r="D12" s="7" t="s">
        <v>87</v>
      </c>
      <c r="E12" s="15"/>
      <c r="F12" s="15"/>
      <c r="G12" s="7">
        <v>50</v>
      </c>
      <c r="H12" s="59" t="s">
        <v>262</v>
      </c>
      <c r="I12" s="7"/>
      <c r="J12" s="7"/>
      <c r="K12" s="15"/>
      <c r="L12" s="15"/>
      <c r="M12" s="6"/>
      <c r="N12" s="6"/>
      <c r="O12" s="6"/>
      <c r="P12" s="6"/>
    </row>
    <row r="13" spans="1:16" x14ac:dyDescent="0.25">
      <c r="A13" s="14" t="s">
        <v>139</v>
      </c>
      <c r="B13" s="14"/>
      <c r="C13" s="13">
        <f t="shared" si="0"/>
        <v>55</v>
      </c>
      <c r="D13" s="7" t="s">
        <v>138</v>
      </c>
      <c r="E13" s="15">
        <v>5</v>
      </c>
      <c r="F13" s="59" t="s">
        <v>262</v>
      </c>
      <c r="G13" s="7">
        <v>50</v>
      </c>
      <c r="H13" s="59" t="s">
        <v>262</v>
      </c>
      <c r="I13" s="7"/>
      <c r="J13" s="7"/>
      <c r="K13" s="15"/>
      <c r="L13" s="15"/>
      <c r="M13" s="6"/>
      <c r="N13" s="6"/>
      <c r="O13" s="6"/>
      <c r="P13" s="6"/>
    </row>
    <row r="14" spans="1:16" x14ac:dyDescent="0.25">
      <c r="A14" s="14" t="s">
        <v>201</v>
      </c>
      <c r="B14" s="14"/>
      <c r="C14" s="13">
        <f t="shared" si="0"/>
        <v>50</v>
      </c>
      <c r="D14" s="7" t="s">
        <v>138</v>
      </c>
      <c r="E14" s="15"/>
      <c r="F14" s="15"/>
      <c r="G14" s="7">
        <v>50</v>
      </c>
      <c r="H14" s="59" t="s">
        <v>262</v>
      </c>
      <c r="I14" s="7"/>
      <c r="J14" s="7"/>
      <c r="K14" s="15"/>
      <c r="L14" s="15"/>
      <c r="M14" s="6"/>
      <c r="N14" s="6"/>
      <c r="O14" s="6"/>
      <c r="P14" s="6"/>
    </row>
    <row r="15" spans="1:16" x14ac:dyDescent="0.25">
      <c r="A15" s="14" t="s">
        <v>140</v>
      </c>
      <c r="B15" s="14"/>
      <c r="C15" s="13">
        <f t="shared" si="0"/>
        <v>55</v>
      </c>
      <c r="D15" s="7" t="s">
        <v>87</v>
      </c>
      <c r="E15" s="15">
        <v>5</v>
      </c>
      <c r="F15" s="59" t="s">
        <v>262</v>
      </c>
      <c r="G15" s="7">
        <v>50</v>
      </c>
      <c r="H15" s="59" t="s">
        <v>262</v>
      </c>
      <c r="I15" s="7"/>
      <c r="J15" s="7"/>
      <c r="K15" s="15"/>
      <c r="L15" s="15"/>
      <c r="M15" s="6"/>
      <c r="N15" s="6"/>
      <c r="O15" s="6"/>
      <c r="P15" s="6"/>
    </row>
    <row r="16" spans="1:16" x14ac:dyDescent="0.25">
      <c r="A16" s="14" t="s">
        <v>143</v>
      </c>
      <c r="B16" s="14"/>
      <c r="C16" s="13">
        <f t="shared" si="0"/>
        <v>110</v>
      </c>
      <c r="D16" s="7" t="s">
        <v>87</v>
      </c>
      <c r="E16" s="15">
        <v>10</v>
      </c>
      <c r="F16" s="59" t="s">
        <v>262</v>
      </c>
      <c r="G16" s="7">
        <v>100</v>
      </c>
      <c r="H16" s="59" t="s">
        <v>262</v>
      </c>
      <c r="I16" s="7"/>
      <c r="J16" s="7"/>
      <c r="K16" s="15"/>
      <c r="L16" s="15"/>
      <c r="M16" s="6"/>
      <c r="N16" s="6"/>
      <c r="O16" s="6"/>
      <c r="P16" s="6"/>
    </row>
    <row r="17" spans="1:16" x14ac:dyDescent="0.25">
      <c r="A17" s="14" t="s">
        <v>142</v>
      </c>
      <c r="B17" s="14"/>
      <c r="C17" s="13">
        <f t="shared" si="0"/>
        <v>120</v>
      </c>
      <c r="D17" s="7" t="s">
        <v>87</v>
      </c>
      <c r="E17" s="15">
        <v>20</v>
      </c>
      <c r="F17" s="59" t="s">
        <v>262</v>
      </c>
      <c r="G17" s="7">
        <v>100</v>
      </c>
      <c r="H17" s="59" t="s">
        <v>262</v>
      </c>
      <c r="I17" s="7"/>
      <c r="J17" s="7"/>
      <c r="K17" s="15"/>
      <c r="L17" s="15"/>
      <c r="M17" s="6"/>
      <c r="N17" s="6"/>
      <c r="O17" s="6"/>
      <c r="P17" s="6"/>
    </row>
    <row r="18" spans="1:16" x14ac:dyDescent="0.25">
      <c r="A18" s="14" t="s">
        <v>141</v>
      </c>
      <c r="B18" s="14"/>
      <c r="C18" s="13">
        <f t="shared" si="0"/>
        <v>30</v>
      </c>
      <c r="D18" s="7" t="s">
        <v>87</v>
      </c>
      <c r="E18" s="15">
        <v>30</v>
      </c>
      <c r="F18" s="59" t="s">
        <v>262</v>
      </c>
      <c r="G18" s="7"/>
      <c r="H18" s="5"/>
      <c r="I18" s="7"/>
      <c r="J18" s="7"/>
      <c r="K18" s="15"/>
      <c r="L18" s="15"/>
      <c r="M18" s="6"/>
      <c r="N18" s="6"/>
      <c r="O18" s="6"/>
      <c r="P18" s="6"/>
    </row>
    <row r="19" spans="1:16" x14ac:dyDescent="0.25">
      <c r="A19" s="14" t="s">
        <v>200</v>
      </c>
      <c r="B19" s="14"/>
      <c r="C19" s="13">
        <f t="shared" si="0"/>
        <v>200</v>
      </c>
      <c r="D19" s="7" t="s">
        <v>87</v>
      </c>
      <c r="E19" s="15"/>
      <c r="F19" s="15"/>
      <c r="G19" s="7">
        <v>200</v>
      </c>
      <c r="H19" s="59" t="s">
        <v>262</v>
      </c>
      <c r="I19" s="7"/>
      <c r="J19" s="7"/>
      <c r="K19" s="15"/>
      <c r="L19" s="15"/>
      <c r="M19" s="6"/>
      <c r="N19" s="6"/>
      <c r="O19" s="6"/>
      <c r="P19" s="6"/>
    </row>
    <row r="20" spans="1:16" x14ac:dyDescent="0.25">
      <c r="A20" s="14" t="s">
        <v>202</v>
      </c>
      <c r="B20" s="14"/>
      <c r="C20" s="13">
        <f t="shared" si="0"/>
        <v>150</v>
      </c>
      <c r="D20" s="7" t="s">
        <v>87</v>
      </c>
      <c r="E20" s="15">
        <v>50</v>
      </c>
      <c r="F20" s="59" t="s">
        <v>262</v>
      </c>
      <c r="G20" s="7">
        <v>100</v>
      </c>
      <c r="H20" s="59" t="s">
        <v>262</v>
      </c>
      <c r="I20" s="7"/>
      <c r="J20" s="7"/>
      <c r="K20" s="15"/>
      <c r="L20" s="15"/>
      <c r="M20" s="6"/>
      <c r="N20" s="6"/>
      <c r="O20" s="6"/>
      <c r="P20" s="6"/>
    </row>
    <row r="21" spans="1:16" x14ac:dyDescent="0.25">
      <c r="A21" s="14" t="s">
        <v>203</v>
      </c>
      <c r="B21" s="14"/>
      <c r="C21" s="13">
        <f t="shared" si="0"/>
        <v>100</v>
      </c>
      <c r="D21" s="7" t="s">
        <v>87</v>
      </c>
      <c r="E21" s="15"/>
      <c r="F21" s="15"/>
      <c r="G21" s="7">
        <v>100</v>
      </c>
      <c r="H21" s="59" t="s">
        <v>262</v>
      </c>
      <c r="I21" s="7"/>
      <c r="J21" s="7"/>
      <c r="K21" s="15"/>
      <c r="L21" s="15"/>
      <c r="M21" s="6"/>
      <c r="N21" s="6"/>
      <c r="O21" s="6"/>
      <c r="P21" s="6"/>
    </row>
    <row r="22" spans="1:16" x14ac:dyDescent="0.25">
      <c r="A22" s="14" t="s">
        <v>204</v>
      </c>
      <c r="B22" s="14"/>
      <c r="C22" s="13">
        <f t="shared" si="0"/>
        <v>100</v>
      </c>
      <c r="D22" s="7" t="s">
        <v>87</v>
      </c>
      <c r="E22" s="15"/>
      <c r="F22" s="15"/>
      <c r="G22" s="7">
        <v>100</v>
      </c>
      <c r="H22" s="59" t="s">
        <v>262</v>
      </c>
      <c r="I22" s="7"/>
      <c r="J22" s="7"/>
      <c r="K22" s="15"/>
      <c r="L22" s="15"/>
      <c r="M22" s="6"/>
      <c r="N22" s="6"/>
      <c r="O22" s="6"/>
      <c r="P22" s="6"/>
    </row>
    <row r="23" spans="1:16" x14ac:dyDescent="0.25">
      <c r="A23" s="14" t="s">
        <v>162</v>
      </c>
      <c r="B23" s="14"/>
      <c r="C23" s="13">
        <f t="shared" si="0"/>
        <v>50</v>
      </c>
      <c r="D23" s="7" t="s">
        <v>87</v>
      </c>
      <c r="E23" s="15"/>
      <c r="F23" s="15"/>
      <c r="G23" s="7">
        <v>50</v>
      </c>
      <c r="H23" s="5"/>
      <c r="I23" s="7"/>
      <c r="J23" s="7"/>
      <c r="K23" s="15"/>
      <c r="L23" s="15"/>
      <c r="M23" s="6"/>
      <c r="N23" s="6"/>
      <c r="O23" s="6"/>
      <c r="P23" s="6"/>
    </row>
    <row r="24" spans="1:16" x14ac:dyDescent="0.25">
      <c r="A24" s="14" t="s">
        <v>154</v>
      </c>
      <c r="B24" s="14"/>
      <c r="C24" s="13">
        <f t="shared" si="0"/>
        <v>2</v>
      </c>
      <c r="D24" s="7" t="s">
        <v>87</v>
      </c>
      <c r="E24" s="15">
        <v>2</v>
      </c>
      <c r="F24" s="59" t="s">
        <v>262</v>
      </c>
      <c r="G24" s="7"/>
      <c r="H24" s="5"/>
      <c r="I24" s="7"/>
      <c r="J24" s="7"/>
      <c r="K24" s="15"/>
      <c r="L24" s="15"/>
      <c r="M24" s="6"/>
      <c r="N24" s="6"/>
      <c r="O24" s="6"/>
      <c r="P24" s="6"/>
    </row>
    <row r="25" spans="1:16" x14ac:dyDescent="0.25">
      <c r="A25" s="14" t="s">
        <v>152</v>
      </c>
      <c r="B25" s="14"/>
      <c r="C25" s="13">
        <f t="shared" si="0"/>
        <v>2</v>
      </c>
      <c r="D25" s="7" t="s">
        <v>87</v>
      </c>
      <c r="E25" s="15">
        <v>2</v>
      </c>
      <c r="F25" s="59" t="s">
        <v>262</v>
      </c>
      <c r="G25" s="7"/>
      <c r="H25" s="5"/>
      <c r="I25" s="7"/>
      <c r="J25" s="7"/>
      <c r="K25" s="15"/>
      <c r="L25" s="15"/>
      <c r="M25" s="6"/>
      <c r="N25" s="6"/>
      <c r="O25" s="6"/>
      <c r="P25" s="6"/>
    </row>
    <row r="26" spans="1:16" x14ac:dyDescent="0.25">
      <c r="A26" s="14" t="s">
        <v>153</v>
      </c>
      <c r="B26" s="14"/>
      <c r="C26" s="13">
        <f t="shared" si="0"/>
        <v>4</v>
      </c>
      <c r="D26" s="7" t="s">
        <v>87</v>
      </c>
      <c r="E26" s="15">
        <v>4</v>
      </c>
      <c r="F26" s="59" t="s">
        <v>262</v>
      </c>
      <c r="G26" s="7"/>
      <c r="H26" s="5"/>
      <c r="I26" s="7"/>
      <c r="J26" s="7"/>
      <c r="K26" s="15"/>
      <c r="L26" s="15"/>
      <c r="M26" s="6"/>
      <c r="N26" s="6"/>
      <c r="O26" s="6"/>
      <c r="P26" s="6"/>
    </row>
    <row r="27" spans="1:16" x14ac:dyDescent="0.25">
      <c r="A27" s="14" t="s">
        <v>126</v>
      </c>
      <c r="B27" s="14"/>
      <c r="C27" s="13">
        <f t="shared" si="0"/>
        <v>8</v>
      </c>
      <c r="D27" s="7" t="s">
        <v>87</v>
      </c>
      <c r="E27" s="15">
        <v>8</v>
      </c>
      <c r="F27" s="59" t="s">
        <v>262</v>
      </c>
      <c r="G27" s="7"/>
      <c r="H27" s="5"/>
      <c r="I27" s="7"/>
      <c r="J27" s="7"/>
      <c r="K27" s="15"/>
      <c r="L27" s="15"/>
      <c r="M27" s="6"/>
      <c r="N27" s="6"/>
      <c r="O27" s="6"/>
      <c r="P27" s="6"/>
    </row>
    <row r="28" spans="1:16" x14ac:dyDescent="0.25">
      <c r="A28" s="14" t="s">
        <v>127</v>
      </c>
      <c r="B28" s="14"/>
      <c r="C28" s="13">
        <f t="shared" si="0"/>
        <v>12</v>
      </c>
      <c r="D28" s="7" t="s">
        <v>87</v>
      </c>
      <c r="E28" s="15">
        <v>12</v>
      </c>
      <c r="F28" s="59" t="s">
        <v>262</v>
      </c>
      <c r="G28" s="7"/>
      <c r="H28" s="5"/>
      <c r="I28" s="7"/>
      <c r="J28" s="7"/>
      <c r="K28" s="15"/>
      <c r="L28" s="15"/>
      <c r="M28" s="6"/>
      <c r="N28" s="6"/>
      <c r="O28" s="6"/>
      <c r="P28" s="6"/>
    </row>
    <row r="29" spans="1:16" x14ac:dyDescent="0.25">
      <c r="A29" s="14" t="s">
        <v>144</v>
      </c>
      <c r="B29" s="14"/>
      <c r="C29" s="13">
        <f t="shared" si="0"/>
        <v>15</v>
      </c>
      <c r="D29" s="7" t="s">
        <v>87</v>
      </c>
      <c r="E29" s="15">
        <v>15</v>
      </c>
      <c r="F29" s="59" t="s">
        <v>262</v>
      </c>
      <c r="G29" s="7"/>
      <c r="H29" s="5"/>
      <c r="I29" s="7"/>
      <c r="J29" s="7"/>
      <c r="K29" s="15"/>
      <c r="L29" s="15"/>
      <c r="M29" s="6"/>
      <c r="N29" s="6"/>
      <c r="O29" s="6"/>
      <c r="P29" s="6"/>
    </row>
    <row r="30" spans="1:16" x14ac:dyDescent="0.25">
      <c r="A30" s="14" t="s">
        <v>146</v>
      </c>
      <c r="B30" s="14"/>
      <c r="C30" s="13">
        <f t="shared" si="0"/>
        <v>60</v>
      </c>
      <c r="D30" s="7" t="s">
        <v>81</v>
      </c>
      <c r="E30" s="15">
        <v>10</v>
      </c>
      <c r="F30" s="59" t="s">
        <v>262</v>
      </c>
      <c r="G30" s="7">
        <v>50</v>
      </c>
      <c r="H30" s="59" t="s">
        <v>262</v>
      </c>
      <c r="I30" s="7"/>
      <c r="J30" s="7"/>
      <c r="K30" s="15"/>
      <c r="L30" s="15"/>
      <c r="M30" s="6"/>
      <c r="N30" s="6"/>
      <c r="O30" s="6"/>
      <c r="P30" s="6"/>
    </row>
    <row r="31" spans="1:16" x14ac:dyDescent="0.25">
      <c r="A31" s="14" t="s">
        <v>205</v>
      </c>
      <c r="B31" s="14"/>
      <c r="C31" s="13">
        <f t="shared" si="0"/>
        <v>200</v>
      </c>
      <c r="D31" s="7" t="s">
        <v>87</v>
      </c>
      <c r="E31" s="15"/>
      <c r="F31" s="15"/>
      <c r="G31" s="7">
        <v>200</v>
      </c>
      <c r="H31" s="59" t="s">
        <v>262</v>
      </c>
      <c r="I31" s="7"/>
      <c r="J31" s="7"/>
      <c r="K31" s="15"/>
      <c r="L31" s="15"/>
      <c r="M31" s="6"/>
      <c r="N31" s="6"/>
      <c r="O31" s="6"/>
      <c r="P31" s="6"/>
    </row>
    <row r="32" spans="1:16" x14ac:dyDescent="0.25">
      <c r="A32" s="14" t="s">
        <v>155</v>
      </c>
      <c r="B32" s="14"/>
      <c r="C32" s="13">
        <f t="shared" si="0"/>
        <v>16</v>
      </c>
      <c r="D32" s="7" t="s">
        <v>87</v>
      </c>
      <c r="E32" s="15">
        <v>6</v>
      </c>
      <c r="F32" s="59" t="s">
        <v>262</v>
      </c>
      <c r="G32" s="7">
        <v>10</v>
      </c>
      <c r="H32" s="59" t="s">
        <v>262</v>
      </c>
      <c r="I32" s="7"/>
      <c r="J32" s="7"/>
      <c r="K32" s="15"/>
      <c r="L32" s="15"/>
      <c r="M32" s="6"/>
      <c r="N32" s="6"/>
      <c r="O32" s="6"/>
      <c r="P32" s="6"/>
    </row>
    <row r="33" spans="1:16" x14ac:dyDescent="0.25">
      <c r="A33" s="14" t="s">
        <v>145</v>
      </c>
      <c r="B33" s="14"/>
      <c r="C33" s="13">
        <f t="shared" si="0"/>
        <v>121</v>
      </c>
      <c r="D33" s="7" t="s">
        <v>87</v>
      </c>
      <c r="E33" s="15">
        <v>21</v>
      </c>
      <c r="F33" s="59" t="s">
        <v>262</v>
      </c>
      <c r="G33" s="7">
        <v>100</v>
      </c>
      <c r="H33" s="59" t="s">
        <v>262</v>
      </c>
      <c r="I33" s="7"/>
      <c r="J33" s="7"/>
      <c r="K33" s="15"/>
      <c r="L33" s="15"/>
      <c r="M33" s="6"/>
      <c r="N33" s="6"/>
      <c r="O33" s="6"/>
      <c r="P33" s="6"/>
    </row>
    <row r="34" spans="1:16" x14ac:dyDescent="0.25">
      <c r="A34" s="14" t="s">
        <v>206</v>
      </c>
      <c r="B34" s="14"/>
      <c r="C34" s="13">
        <f t="shared" si="0"/>
        <v>50</v>
      </c>
      <c r="D34" s="7" t="s">
        <v>87</v>
      </c>
      <c r="E34" s="15"/>
      <c r="F34" s="15"/>
      <c r="G34" s="7">
        <v>50</v>
      </c>
      <c r="H34" s="59" t="s">
        <v>262</v>
      </c>
      <c r="I34" s="7"/>
      <c r="J34" s="7"/>
      <c r="K34" s="15"/>
      <c r="L34" s="15"/>
      <c r="M34" s="6"/>
      <c r="N34" s="6"/>
      <c r="O34" s="6"/>
      <c r="P34" s="6"/>
    </row>
    <row r="35" spans="1:16" x14ac:dyDescent="0.25">
      <c r="A35" s="14" t="s">
        <v>207</v>
      </c>
      <c r="B35" s="14"/>
      <c r="C35" s="13">
        <f t="shared" ref="C35:C66" si="1">+E35+G35+I35+K35+M35+O35</f>
        <v>41</v>
      </c>
      <c r="D35" s="7" t="s">
        <v>147</v>
      </c>
      <c r="E35" s="15">
        <v>21</v>
      </c>
      <c r="F35" s="59" t="s">
        <v>262</v>
      </c>
      <c r="G35" s="7">
        <v>20</v>
      </c>
      <c r="H35" s="59" t="s">
        <v>262</v>
      </c>
      <c r="I35" s="7"/>
      <c r="J35" s="7"/>
      <c r="K35" s="15"/>
      <c r="L35" s="15"/>
      <c r="M35" s="6"/>
      <c r="N35" s="6"/>
      <c r="O35" s="6"/>
      <c r="P35" s="6"/>
    </row>
    <row r="36" spans="1:16" x14ac:dyDescent="0.25">
      <c r="A36" s="14" t="s">
        <v>159</v>
      </c>
      <c r="B36" s="14"/>
      <c r="C36" s="13">
        <f t="shared" si="1"/>
        <v>1</v>
      </c>
      <c r="D36" s="7" t="s">
        <v>87</v>
      </c>
      <c r="E36" s="15">
        <v>1</v>
      </c>
      <c r="F36" s="59" t="s">
        <v>262</v>
      </c>
      <c r="G36" s="7"/>
      <c r="H36" s="5"/>
      <c r="I36" s="7"/>
      <c r="J36" s="7"/>
      <c r="K36" s="15"/>
      <c r="L36" s="15"/>
      <c r="M36" s="6"/>
      <c r="N36" s="6"/>
      <c r="O36" s="6"/>
      <c r="P36" s="6"/>
    </row>
    <row r="37" spans="1:16" x14ac:dyDescent="0.25">
      <c r="A37" s="14" t="s">
        <v>161</v>
      </c>
      <c r="B37" s="14"/>
      <c r="C37" s="13">
        <f t="shared" si="1"/>
        <v>5</v>
      </c>
      <c r="D37" s="7" t="s">
        <v>81</v>
      </c>
      <c r="E37" s="15">
        <v>2</v>
      </c>
      <c r="F37" s="59" t="s">
        <v>262</v>
      </c>
      <c r="G37" s="7">
        <v>3</v>
      </c>
      <c r="H37" s="59" t="s">
        <v>262</v>
      </c>
      <c r="I37" s="7"/>
      <c r="J37" s="7"/>
      <c r="K37" s="15"/>
      <c r="L37" s="15"/>
      <c r="M37" s="6"/>
      <c r="N37" s="6"/>
      <c r="O37" s="6"/>
      <c r="P37" s="6"/>
    </row>
    <row r="38" spans="1:16" x14ac:dyDescent="0.25">
      <c r="A38" s="46" t="s">
        <v>208</v>
      </c>
      <c r="B38" s="72"/>
      <c r="C38" s="13">
        <f t="shared" si="1"/>
        <v>25</v>
      </c>
      <c r="D38" s="7" t="s">
        <v>87</v>
      </c>
      <c r="E38" s="15"/>
      <c r="F38" s="15"/>
      <c r="G38" s="7">
        <v>25</v>
      </c>
      <c r="H38" s="59" t="s">
        <v>262</v>
      </c>
      <c r="I38" s="7"/>
      <c r="J38" s="7"/>
      <c r="K38" s="15"/>
      <c r="L38" s="15"/>
      <c r="M38" s="6"/>
      <c r="N38" s="6"/>
      <c r="O38" s="6"/>
      <c r="P38" s="6"/>
    </row>
    <row r="39" spans="1:16" x14ac:dyDescent="0.25">
      <c r="A39" s="46" t="s">
        <v>148</v>
      </c>
      <c r="B39" s="72"/>
      <c r="C39" s="13">
        <f t="shared" si="1"/>
        <v>57</v>
      </c>
      <c r="D39" s="7" t="s">
        <v>87</v>
      </c>
      <c r="E39" s="15">
        <v>7</v>
      </c>
      <c r="F39" s="59" t="s">
        <v>262</v>
      </c>
      <c r="G39" s="7">
        <v>50</v>
      </c>
      <c r="H39" s="59" t="s">
        <v>262</v>
      </c>
      <c r="I39" s="7"/>
      <c r="J39" s="7"/>
      <c r="K39" s="15"/>
      <c r="L39" s="15"/>
      <c r="M39" s="6"/>
      <c r="N39" s="6"/>
      <c r="O39" s="6"/>
      <c r="P39" s="6"/>
    </row>
    <row r="40" spans="1:16" x14ac:dyDescent="0.25">
      <c r="A40" s="16" t="s">
        <v>209</v>
      </c>
      <c r="B40" s="16"/>
      <c r="C40" s="13">
        <f t="shared" si="1"/>
        <v>27</v>
      </c>
      <c r="D40" s="3" t="s">
        <v>87</v>
      </c>
      <c r="E40" s="3">
        <v>7</v>
      </c>
      <c r="F40" s="59" t="s">
        <v>262</v>
      </c>
      <c r="G40" s="3">
        <v>20</v>
      </c>
      <c r="H40" s="59" t="s">
        <v>262</v>
      </c>
      <c r="I40" s="3"/>
      <c r="J40" s="3"/>
      <c r="K40" s="15"/>
      <c r="L40" s="15"/>
      <c r="M40" s="6"/>
      <c r="N40" s="6"/>
      <c r="O40" s="6"/>
      <c r="P40" s="6"/>
    </row>
    <row r="41" spans="1:16" x14ac:dyDescent="0.25">
      <c r="A41" s="14" t="s">
        <v>136</v>
      </c>
      <c r="B41" s="14"/>
      <c r="C41" s="13">
        <f t="shared" si="1"/>
        <v>6</v>
      </c>
      <c r="D41" s="7" t="s">
        <v>87</v>
      </c>
      <c r="E41" s="15">
        <v>6</v>
      </c>
      <c r="F41" s="59" t="s">
        <v>262</v>
      </c>
      <c r="G41" s="7"/>
      <c r="H41" s="5"/>
      <c r="I41" s="7"/>
      <c r="J41" s="7"/>
      <c r="K41" s="15"/>
      <c r="L41" s="15"/>
      <c r="M41" s="6"/>
      <c r="N41" s="6"/>
      <c r="O41" s="6"/>
      <c r="P41" s="6"/>
    </row>
    <row r="42" spans="1:16" s="2" customFormat="1" x14ac:dyDescent="0.25">
      <c r="A42" s="14" t="s">
        <v>166</v>
      </c>
      <c r="B42" s="14"/>
      <c r="C42" s="13">
        <f t="shared" si="1"/>
        <v>10</v>
      </c>
      <c r="D42" s="7" t="s">
        <v>87</v>
      </c>
      <c r="E42" s="15"/>
      <c r="F42" s="15"/>
      <c r="G42" s="7">
        <v>10</v>
      </c>
      <c r="H42" s="59" t="s">
        <v>262</v>
      </c>
      <c r="I42" s="7"/>
      <c r="J42" s="7"/>
      <c r="K42" s="15"/>
      <c r="L42" s="15"/>
      <c r="M42" s="6"/>
      <c r="N42" s="6"/>
      <c r="O42" s="6"/>
      <c r="P42" s="6"/>
    </row>
    <row r="43" spans="1:16" s="2" customFormat="1" x14ac:dyDescent="0.25">
      <c r="A43" s="14" t="s">
        <v>214</v>
      </c>
      <c r="B43" s="14"/>
      <c r="C43" s="13">
        <f t="shared" si="1"/>
        <v>20</v>
      </c>
      <c r="D43" s="7" t="s">
        <v>212</v>
      </c>
      <c r="E43" s="15"/>
      <c r="F43" s="15"/>
      <c r="G43" s="7">
        <v>20</v>
      </c>
      <c r="H43" s="59" t="s">
        <v>262</v>
      </c>
      <c r="I43" s="7"/>
      <c r="J43" s="7"/>
      <c r="K43" s="15"/>
      <c r="L43" s="15"/>
      <c r="M43" s="6"/>
      <c r="N43" s="6"/>
      <c r="O43" s="6"/>
      <c r="P43" s="6"/>
    </row>
    <row r="44" spans="1:16" s="2" customFormat="1" x14ac:dyDescent="0.25">
      <c r="A44" s="14" t="s">
        <v>213</v>
      </c>
      <c r="B44" s="14"/>
      <c r="C44" s="13">
        <f t="shared" si="1"/>
        <v>20</v>
      </c>
      <c r="D44" s="7" t="s">
        <v>212</v>
      </c>
      <c r="E44" s="15"/>
      <c r="F44" s="15"/>
      <c r="G44" s="7">
        <v>20</v>
      </c>
      <c r="H44" s="59" t="s">
        <v>262</v>
      </c>
      <c r="I44" s="7"/>
      <c r="J44" s="7"/>
      <c r="K44" s="15"/>
      <c r="L44" s="15"/>
      <c r="M44" s="6"/>
      <c r="N44" s="6"/>
      <c r="O44" s="6"/>
      <c r="P44" s="6"/>
    </row>
    <row r="45" spans="1:16" s="2" customFormat="1" x14ac:dyDescent="0.25">
      <c r="A45" s="14" t="s">
        <v>215</v>
      </c>
      <c r="B45" s="14"/>
      <c r="C45" s="13">
        <f t="shared" si="1"/>
        <v>20</v>
      </c>
      <c r="D45" s="7" t="s">
        <v>212</v>
      </c>
      <c r="E45" s="15"/>
      <c r="F45" s="15"/>
      <c r="G45" s="7">
        <v>20</v>
      </c>
      <c r="H45" s="59" t="s">
        <v>262</v>
      </c>
      <c r="I45" s="7"/>
      <c r="J45" s="7"/>
      <c r="K45" s="15"/>
      <c r="L45" s="15"/>
      <c r="M45" s="6"/>
      <c r="N45" s="6"/>
      <c r="O45" s="6"/>
      <c r="P45" s="6"/>
    </row>
    <row r="46" spans="1:16" s="2" customFormat="1" x14ac:dyDescent="0.25">
      <c r="A46" s="14" t="s">
        <v>210</v>
      </c>
      <c r="B46" s="14"/>
      <c r="C46" s="13">
        <f t="shared" si="1"/>
        <v>20</v>
      </c>
      <c r="D46" s="7" t="s">
        <v>212</v>
      </c>
      <c r="E46" s="15"/>
      <c r="F46" s="15"/>
      <c r="G46" s="7">
        <v>20</v>
      </c>
      <c r="H46" s="59" t="s">
        <v>262</v>
      </c>
      <c r="I46" s="7"/>
      <c r="J46" s="7"/>
      <c r="K46" s="15"/>
      <c r="L46" s="15"/>
      <c r="M46" s="6"/>
      <c r="N46" s="6"/>
      <c r="O46" s="6"/>
      <c r="P46" s="6"/>
    </row>
    <row r="47" spans="1:16" x14ac:dyDescent="0.25">
      <c r="A47" s="14" t="s">
        <v>211</v>
      </c>
      <c r="B47" s="14"/>
      <c r="C47" s="13">
        <f t="shared" si="1"/>
        <v>20</v>
      </c>
      <c r="D47" s="7" t="s">
        <v>212</v>
      </c>
      <c r="E47" s="15"/>
      <c r="F47" s="15"/>
      <c r="G47" s="7">
        <v>20</v>
      </c>
      <c r="H47" s="59" t="s">
        <v>262</v>
      </c>
      <c r="I47" s="7"/>
      <c r="J47" s="7"/>
      <c r="K47" s="15"/>
      <c r="L47" s="15"/>
      <c r="M47" s="6"/>
      <c r="N47" s="6"/>
      <c r="O47" s="6"/>
      <c r="P47" s="6"/>
    </row>
    <row r="48" spans="1:16" x14ac:dyDescent="0.25">
      <c r="A48" s="14" t="s">
        <v>211</v>
      </c>
      <c r="B48" s="14"/>
      <c r="C48" s="13">
        <f t="shared" si="1"/>
        <v>20</v>
      </c>
      <c r="D48" s="7" t="s">
        <v>212</v>
      </c>
      <c r="E48" s="15"/>
      <c r="F48" s="15"/>
      <c r="G48" s="7">
        <v>20</v>
      </c>
      <c r="H48" s="59" t="s">
        <v>262</v>
      </c>
      <c r="I48" s="7"/>
      <c r="J48" s="7"/>
      <c r="K48" s="15"/>
      <c r="L48" s="15"/>
      <c r="M48" s="6"/>
      <c r="N48" s="6"/>
      <c r="O48" s="6"/>
      <c r="P48" s="6"/>
    </row>
    <row r="49" spans="1:16" ht="15.75" x14ac:dyDescent="0.25">
      <c r="A49" s="45" t="s">
        <v>216</v>
      </c>
      <c r="B49" s="45"/>
      <c r="C49" s="13">
        <f t="shared" si="1"/>
        <v>100</v>
      </c>
      <c r="D49" s="7" t="s">
        <v>87</v>
      </c>
      <c r="E49" s="15"/>
      <c r="F49" s="15"/>
      <c r="G49" s="7">
        <v>100</v>
      </c>
      <c r="H49" s="59" t="s">
        <v>262</v>
      </c>
      <c r="I49" s="7"/>
      <c r="J49" s="7"/>
      <c r="K49" s="15"/>
      <c r="L49" s="15"/>
      <c r="M49" s="6"/>
      <c r="N49" s="6"/>
      <c r="O49" s="6"/>
      <c r="P49" s="6"/>
    </row>
    <row r="50" spans="1:16" ht="15.75" x14ac:dyDescent="0.25">
      <c r="A50" s="45" t="s">
        <v>258</v>
      </c>
      <c r="B50" s="45"/>
      <c r="C50" s="13">
        <f t="shared" si="1"/>
        <v>20</v>
      </c>
      <c r="D50" s="7" t="s">
        <v>87</v>
      </c>
      <c r="E50" s="15"/>
      <c r="F50" s="15"/>
      <c r="G50" s="7">
        <v>20</v>
      </c>
      <c r="H50" s="59" t="s">
        <v>262</v>
      </c>
      <c r="I50" s="7"/>
      <c r="J50" s="7"/>
      <c r="K50" s="15"/>
      <c r="L50" s="15"/>
      <c r="M50" s="6"/>
      <c r="N50" s="6"/>
      <c r="O50" s="6"/>
      <c r="P50" s="6"/>
    </row>
    <row r="51" spans="1:16" x14ac:dyDescent="0.25">
      <c r="A51" s="14" t="s">
        <v>134</v>
      </c>
      <c r="B51" s="14"/>
      <c r="C51" s="13">
        <f t="shared" si="1"/>
        <v>1</v>
      </c>
      <c r="D51" s="7" t="s">
        <v>87</v>
      </c>
      <c r="E51" s="15">
        <v>1</v>
      </c>
      <c r="F51" s="59" t="s">
        <v>262</v>
      </c>
      <c r="G51" s="7"/>
      <c r="H51" s="5"/>
      <c r="I51" s="7"/>
      <c r="J51" s="7"/>
      <c r="K51" s="15"/>
      <c r="L51" s="15"/>
      <c r="M51" s="6"/>
      <c r="N51" s="6"/>
      <c r="O51" s="6"/>
      <c r="P51" s="6"/>
    </row>
    <row r="52" spans="1:16" ht="15.75" x14ac:dyDescent="0.25">
      <c r="A52" s="45" t="s">
        <v>217</v>
      </c>
      <c r="B52" s="45"/>
      <c r="C52" s="13">
        <f t="shared" si="1"/>
        <v>20</v>
      </c>
      <c r="D52" s="7" t="s">
        <v>212</v>
      </c>
      <c r="E52" s="15"/>
      <c r="F52" s="15"/>
      <c r="G52" s="7">
        <v>20</v>
      </c>
      <c r="H52" s="59" t="s">
        <v>262</v>
      </c>
      <c r="I52" s="7"/>
      <c r="J52" s="7"/>
      <c r="K52" s="15"/>
      <c r="L52" s="15"/>
      <c r="M52" s="6"/>
      <c r="N52" s="6"/>
      <c r="O52" s="6"/>
      <c r="P52" s="6"/>
    </row>
    <row r="53" spans="1:16" x14ac:dyDescent="0.25">
      <c r="A53" s="14" t="s">
        <v>149</v>
      </c>
      <c r="B53" s="14"/>
      <c r="C53" s="13">
        <f t="shared" si="1"/>
        <v>5</v>
      </c>
      <c r="D53" s="7" t="s">
        <v>87</v>
      </c>
      <c r="E53" s="15">
        <v>5</v>
      </c>
      <c r="F53" s="59" t="s">
        <v>262</v>
      </c>
      <c r="G53" s="7"/>
      <c r="H53" s="5"/>
      <c r="I53" s="7"/>
      <c r="J53" s="7"/>
      <c r="K53" s="15"/>
      <c r="L53" s="15"/>
      <c r="M53" s="6"/>
      <c r="N53" s="6"/>
      <c r="O53" s="6"/>
      <c r="P53" s="6"/>
    </row>
    <row r="54" spans="1:16" x14ac:dyDescent="0.25">
      <c r="A54" s="14" t="s">
        <v>157</v>
      </c>
      <c r="B54" s="14"/>
      <c r="C54" s="13">
        <f t="shared" si="1"/>
        <v>1</v>
      </c>
      <c r="D54" s="7" t="s">
        <v>87</v>
      </c>
      <c r="E54" s="15">
        <v>1</v>
      </c>
      <c r="F54" s="59" t="s">
        <v>262</v>
      </c>
      <c r="G54" s="7"/>
      <c r="H54" s="5"/>
      <c r="I54" s="7"/>
      <c r="J54" s="7"/>
      <c r="K54" s="15"/>
      <c r="L54" s="15"/>
      <c r="M54" s="6"/>
      <c r="N54" s="6"/>
      <c r="O54" s="6"/>
      <c r="P54" s="6"/>
    </row>
    <row r="55" spans="1:16" x14ac:dyDescent="0.25">
      <c r="A55" s="14" t="s">
        <v>158</v>
      </c>
      <c r="B55" s="14"/>
      <c r="C55" s="13">
        <f t="shared" si="1"/>
        <v>1</v>
      </c>
      <c r="D55" s="7" t="s">
        <v>87</v>
      </c>
      <c r="E55" s="15">
        <v>1</v>
      </c>
      <c r="F55" s="59" t="s">
        <v>262</v>
      </c>
      <c r="G55" s="7"/>
      <c r="H55" s="5"/>
      <c r="I55" s="7"/>
      <c r="J55" s="7"/>
      <c r="K55" s="15"/>
      <c r="L55" s="15"/>
      <c r="M55" s="6"/>
      <c r="N55" s="6"/>
      <c r="O55" s="6"/>
      <c r="P55" s="6"/>
    </row>
    <row r="56" spans="1:16" x14ac:dyDescent="0.25">
      <c r="A56" s="14" t="s">
        <v>218</v>
      </c>
      <c r="B56" s="14"/>
      <c r="C56" s="13">
        <f t="shared" si="1"/>
        <v>294</v>
      </c>
      <c r="D56" s="7" t="s">
        <v>87</v>
      </c>
      <c r="E56" s="7">
        <v>50</v>
      </c>
      <c r="F56" s="59" t="s">
        <v>262</v>
      </c>
      <c r="G56" s="7">
        <v>200</v>
      </c>
      <c r="H56" s="59" t="s">
        <v>262</v>
      </c>
      <c r="I56" s="7"/>
      <c r="J56" s="7"/>
      <c r="K56" s="3">
        <f>34+10</f>
        <v>44</v>
      </c>
      <c r="L56" s="59" t="s">
        <v>262</v>
      </c>
      <c r="M56" s="6"/>
      <c r="N56" s="6"/>
      <c r="O56" s="6"/>
      <c r="P56" s="6"/>
    </row>
    <row r="57" spans="1:16" x14ac:dyDescent="0.25">
      <c r="A57" s="14" t="s">
        <v>219</v>
      </c>
      <c r="B57" s="14"/>
      <c r="C57" s="13">
        <f t="shared" si="1"/>
        <v>294</v>
      </c>
      <c r="D57" s="7" t="s">
        <v>87</v>
      </c>
      <c r="E57" s="7">
        <v>50</v>
      </c>
      <c r="F57" s="59" t="s">
        <v>262</v>
      </c>
      <c r="G57" s="7">
        <v>200</v>
      </c>
      <c r="H57" s="59" t="s">
        <v>262</v>
      </c>
      <c r="I57" s="7"/>
      <c r="J57" s="7"/>
      <c r="K57" s="3">
        <v>44</v>
      </c>
      <c r="L57" s="59" t="s">
        <v>262</v>
      </c>
      <c r="M57" s="6"/>
      <c r="N57" s="6"/>
      <c r="O57" s="7"/>
      <c r="P57" s="7"/>
    </row>
    <row r="58" spans="1:16" x14ac:dyDescent="0.25">
      <c r="A58" s="14" t="s">
        <v>220</v>
      </c>
      <c r="B58" s="14"/>
      <c r="C58" s="13">
        <f t="shared" si="1"/>
        <v>294</v>
      </c>
      <c r="D58" s="7" t="s">
        <v>87</v>
      </c>
      <c r="E58" s="7">
        <v>50</v>
      </c>
      <c r="F58" s="59" t="s">
        <v>262</v>
      </c>
      <c r="G58" s="7">
        <v>200</v>
      </c>
      <c r="H58" s="59" t="s">
        <v>262</v>
      </c>
      <c r="I58" s="7"/>
      <c r="J58" s="7"/>
      <c r="K58" s="15">
        <v>44</v>
      </c>
      <c r="L58" s="59" t="s">
        <v>262</v>
      </c>
      <c r="M58" s="6"/>
      <c r="N58" s="6"/>
      <c r="O58" s="6"/>
      <c r="P58" s="6"/>
    </row>
    <row r="59" spans="1:16" x14ac:dyDescent="0.25">
      <c r="A59" s="14" t="s">
        <v>221</v>
      </c>
      <c r="B59" s="14"/>
      <c r="C59" s="13">
        <f t="shared" si="1"/>
        <v>324</v>
      </c>
      <c r="D59" s="7" t="s">
        <v>87</v>
      </c>
      <c r="E59" s="7">
        <v>80</v>
      </c>
      <c r="F59" s="59" t="s">
        <v>262</v>
      </c>
      <c r="G59" s="7">
        <v>200</v>
      </c>
      <c r="H59" s="59" t="s">
        <v>262</v>
      </c>
      <c r="I59" s="7"/>
      <c r="J59" s="7"/>
      <c r="K59" s="15">
        <v>44</v>
      </c>
      <c r="L59" s="59" t="s">
        <v>262</v>
      </c>
      <c r="M59" s="6"/>
      <c r="N59" s="6"/>
      <c r="O59" s="6"/>
      <c r="P59" s="6"/>
    </row>
    <row r="60" spans="1:16" x14ac:dyDescent="0.25">
      <c r="A60" s="34" t="s">
        <v>250</v>
      </c>
      <c r="B60" s="34"/>
      <c r="C60" s="13">
        <f t="shared" si="1"/>
        <v>34</v>
      </c>
      <c r="D60" s="7" t="s">
        <v>81</v>
      </c>
      <c r="E60" s="15">
        <v>14</v>
      </c>
      <c r="F60" s="59" t="s">
        <v>262</v>
      </c>
      <c r="G60" s="7">
        <v>20</v>
      </c>
      <c r="H60" s="59" t="s">
        <v>262</v>
      </c>
      <c r="I60" s="7"/>
      <c r="J60" s="7"/>
      <c r="K60" s="15"/>
      <c r="L60" s="15"/>
      <c r="M60" s="6"/>
      <c r="N60" s="6"/>
      <c r="O60" s="6"/>
      <c r="P60" s="6"/>
    </row>
    <row r="61" spans="1:16" x14ac:dyDescent="0.25">
      <c r="A61" s="14" t="s">
        <v>82</v>
      </c>
      <c r="B61" s="14"/>
      <c r="C61" s="13">
        <f t="shared" si="1"/>
        <v>299</v>
      </c>
      <c r="D61" s="7" t="s">
        <v>87</v>
      </c>
      <c r="E61" s="7">
        <v>60</v>
      </c>
      <c r="F61" s="59" t="s">
        <v>262</v>
      </c>
      <c r="G61" s="7">
        <v>200</v>
      </c>
      <c r="H61" s="59" t="s">
        <v>262</v>
      </c>
      <c r="I61" s="7"/>
      <c r="J61" s="7"/>
      <c r="K61" s="3">
        <f>34+5</f>
        <v>39</v>
      </c>
      <c r="L61" s="59" t="s">
        <v>262</v>
      </c>
      <c r="M61" s="6"/>
      <c r="N61" s="6"/>
      <c r="O61" s="6"/>
      <c r="P61" s="6"/>
    </row>
    <row r="62" spans="1:16" x14ac:dyDescent="0.25">
      <c r="A62" s="14" t="s">
        <v>133</v>
      </c>
      <c r="B62" s="14"/>
      <c r="C62" s="13">
        <f t="shared" si="1"/>
        <v>1</v>
      </c>
      <c r="D62" s="7" t="s">
        <v>0</v>
      </c>
      <c r="E62" s="15">
        <v>1</v>
      </c>
      <c r="F62" s="59" t="s">
        <v>262</v>
      </c>
      <c r="G62" s="7"/>
      <c r="H62" s="5"/>
      <c r="I62" s="7"/>
      <c r="J62" s="7"/>
      <c r="K62" s="15"/>
      <c r="L62" s="15"/>
      <c r="M62" s="6"/>
      <c r="N62" s="6"/>
      <c r="O62" s="6"/>
      <c r="P62" s="6"/>
    </row>
    <row r="63" spans="1:16" x14ac:dyDescent="0.25">
      <c r="A63" s="14" t="s">
        <v>83</v>
      </c>
      <c r="B63" s="14"/>
      <c r="C63" s="13">
        <f t="shared" si="1"/>
        <v>105</v>
      </c>
      <c r="D63" s="7" t="s">
        <v>81</v>
      </c>
      <c r="E63" s="7">
        <v>40</v>
      </c>
      <c r="F63" s="59" t="s">
        <v>262</v>
      </c>
      <c r="G63" s="7">
        <v>60</v>
      </c>
      <c r="H63" s="59" t="s">
        <v>262</v>
      </c>
      <c r="I63" s="17"/>
      <c r="J63" s="17"/>
      <c r="K63" s="15">
        <v>5</v>
      </c>
      <c r="L63" s="59" t="s">
        <v>262</v>
      </c>
      <c r="M63" s="6"/>
      <c r="N63" s="6"/>
      <c r="O63" s="6"/>
      <c r="P63" s="6"/>
    </row>
    <row r="64" spans="1:16" x14ac:dyDescent="0.25">
      <c r="A64" s="14" t="s">
        <v>91</v>
      </c>
      <c r="B64" s="14"/>
      <c r="C64" s="13">
        <f t="shared" si="1"/>
        <v>4</v>
      </c>
      <c r="D64" s="7" t="s">
        <v>90</v>
      </c>
      <c r="E64" s="7">
        <v>2</v>
      </c>
      <c r="F64" s="59" t="s">
        <v>262</v>
      </c>
      <c r="G64" s="7"/>
      <c r="H64" s="5"/>
      <c r="I64" s="7">
        <v>2</v>
      </c>
      <c r="J64" s="7"/>
      <c r="K64" s="15"/>
      <c r="L64" s="15"/>
      <c r="M64" s="6"/>
      <c r="N64" s="6"/>
      <c r="O64" s="6"/>
      <c r="P64" s="6"/>
    </row>
    <row r="65" spans="1:16" x14ac:dyDescent="0.25">
      <c r="A65" s="14" t="s">
        <v>222</v>
      </c>
      <c r="B65" s="14"/>
      <c r="C65" s="13">
        <f t="shared" si="1"/>
        <v>10</v>
      </c>
      <c r="D65" s="7" t="s">
        <v>87</v>
      </c>
      <c r="E65" s="15"/>
      <c r="F65" s="15"/>
      <c r="G65" s="7">
        <v>10</v>
      </c>
      <c r="H65" s="59" t="s">
        <v>262</v>
      </c>
      <c r="I65" s="7"/>
      <c r="J65" s="7"/>
      <c r="K65" s="15"/>
      <c r="L65" s="15"/>
      <c r="M65" s="6"/>
      <c r="N65" s="6"/>
      <c r="O65" s="6"/>
      <c r="P65" s="6"/>
    </row>
    <row r="66" spans="1:16" x14ac:dyDescent="0.25">
      <c r="A66" s="14" t="s">
        <v>223</v>
      </c>
      <c r="B66" s="14"/>
      <c r="C66" s="13">
        <f t="shared" si="1"/>
        <v>50</v>
      </c>
      <c r="D66" s="7" t="s">
        <v>138</v>
      </c>
      <c r="E66" s="15"/>
      <c r="F66" s="15"/>
      <c r="G66" s="7">
        <v>50</v>
      </c>
      <c r="H66" s="59" t="s">
        <v>262</v>
      </c>
      <c r="I66" s="7"/>
      <c r="J66" s="7"/>
      <c r="K66" s="15"/>
      <c r="L66" s="15"/>
      <c r="M66" s="6"/>
      <c r="N66" s="6"/>
      <c r="O66" s="6"/>
      <c r="P66" s="6"/>
    </row>
    <row r="67" spans="1:16" x14ac:dyDescent="0.25">
      <c r="A67" s="14" t="s">
        <v>224</v>
      </c>
      <c r="B67" s="14"/>
      <c r="C67" s="13">
        <f t="shared" ref="C67:C98" si="2">+E67+G67+I67+K67+M67+O67</f>
        <v>2</v>
      </c>
      <c r="D67" s="7" t="s">
        <v>81</v>
      </c>
      <c r="E67" s="15"/>
      <c r="F67" s="15"/>
      <c r="G67" s="7">
        <v>2</v>
      </c>
      <c r="H67" s="59" t="s">
        <v>262</v>
      </c>
      <c r="I67" s="7"/>
      <c r="J67" s="7"/>
      <c r="K67" s="15"/>
      <c r="L67" s="15"/>
      <c r="M67" s="6"/>
      <c r="N67" s="6"/>
      <c r="O67" s="6"/>
      <c r="P67" s="6"/>
    </row>
    <row r="68" spans="1:16" x14ac:dyDescent="0.25">
      <c r="A68" s="14" t="s">
        <v>225</v>
      </c>
      <c r="B68" s="14"/>
      <c r="C68" s="13">
        <f t="shared" si="2"/>
        <v>2</v>
      </c>
      <c r="D68" s="7" t="s">
        <v>81</v>
      </c>
      <c r="E68" s="15"/>
      <c r="F68" s="15"/>
      <c r="G68" s="7">
        <v>2</v>
      </c>
      <c r="H68" s="59" t="s">
        <v>262</v>
      </c>
      <c r="I68" s="7"/>
      <c r="J68" s="7"/>
      <c r="K68" s="15"/>
      <c r="L68" s="15"/>
      <c r="M68" s="6"/>
      <c r="N68" s="6"/>
      <c r="O68" s="6"/>
      <c r="P68" s="6"/>
    </row>
    <row r="69" spans="1:16" x14ac:dyDescent="0.25">
      <c r="A69" s="14" t="s">
        <v>89</v>
      </c>
      <c r="B69" s="14"/>
      <c r="C69" s="13">
        <f t="shared" si="2"/>
        <v>9</v>
      </c>
      <c r="D69" s="7" t="s">
        <v>90</v>
      </c>
      <c r="E69" s="7"/>
      <c r="F69" s="5"/>
      <c r="G69" s="7">
        <v>5</v>
      </c>
      <c r="H69" s="59" t="s">
        <v>262</v>
      </c>
      <c r="I69" s="7">
        <v>4</v>
      </c>
      <c r="J69" s="7"/>
      <c r="K69" s="15"/>
      <c r="L69" s="15"/>
      <c r="M69" s="6"/>
      <c r="N69" s="6"/>
      <c r="O69" s="6"/>
      <c r="P69" s="6"/>
    </row>
    <row r="70" spans="1:16" x14ac:dyDescent="0.25">
      <c r="A70" s="14" t="s">
        <v>226</v>
      </c>
      <c r="B70" s="14"/>
      <c r="C70" s="13">
        <f t="shared" si="2"/>
        <v>30</v>
      </c>
      <c r="D70" s="7" t="s">
        <v>87</v>
      </c>
      <c r="E70" s="7"/>
      <c r="F70" s="5"/>
      <c r="G70" s="7">
        <v>30</v>
      </c>
      <c r="H70" s="59" t="s">
        <v>262</v>
      </c>
      <c r="I70" s="7"/>
      <c r="J70" s="7"/>
      <c r="K70" s="15"/>
      <c r="L70" s="15"/>
      <c r="M70" s="6"/>
      <c r="N70" s="6"/>
      <c r="O70" s="6"/>
      <c r="P70" s="6"/>
    </row>
    <row r="71" spans="1:16" x14ac:dyDescent="0.25">
      <c r="A71" s="14" t="s">
        <v>227</v>
      </c>
      <c r="B71" s="14"/>
      <c r="C71" s="13">
        <f t="shared" si="2"/>
        <v>60</v>
      </c>
      <c r="D71" s="7" t="s">
        <v>87</v>
      </c>
      <c r="E71" s="7"/>
      <c r="F71" s="5"/>
      <c r="G71" s="7">
        <v>60</v>
      </c>
      <c r="H71" s="59" t="s">
        <v>262</v>
      </c>
      <c r="I71" s="7"/>
      <c r="J71" s="7"/>
      <c r="K71" s="15"/>
      <c r="L71" s="15"/>
      <c r="M71" s="6"/>
      <c r="N71" s="6"/>
      <c r="O71" s="6"/>
      <c r="P71" s="6"/>
    </row>
    <row r="72" spans="1:16" x14ac:dyDescent="0.25">
      <c r="A72" s="14" t="s">
        <v>228</v>
      </c>
      <c r="B72" s="14"/>
      <c r="C72" s="13">
        <f t="shared" si="2"/>
        <v>10</v>
      </c>
      <c r="D72" s="7" t="s">
        <v>87</v>
      </c>
      <c r="E72" s="7"/>
      <c r="F72" s="5"/>
      <c r="G72" s="7">
        <v>10</v>
      </c>
      <c r="H72" s="59" t="s">
        <v>262</v>
      </c>
      <c r="I72" s="7"/>
      <c r="J72" s="7"/>
      <c r="K72" s="15"/>
      <c r="L72" s="15"/>
      <c r="M72" s="6"/>
      <c r="N72" s="6"/>
      <c r="O72" s="6"/>
      <c r="P72" s="6"/>
    </row>
    <row r="73" spans="1:16" x14ac:dyDescent="0.25">
      <c r="A73" s="14" t="s">
        <v>230</v>
      </c>
      <c r="B73" s="14"/>
      <c r="C73" s="13">
        <f t="shared" si="2"/>
        <v>5</v>
      </c>
      <c r="D73" s="7" t="s">
        <v>81</v>
      </c>
      <c r="E73" s="7"/>
      <c r="F73" s="5"/>
      <c r="G73" s="7">
        <v>3</v>
      </c>
      <c r="H73" s="59" t="s">
        <v>262</v>
      </c>
      <c r="I73" s="7"/>
      <c r="J73" s="7"/>
      <c r="K73" s="15">
        <v>2</v>
      </c>
      <c r="L73" s="59" t="s">
        <v>262</v>
      </c>
      <c r="M73" s="6"/>
      <c r="N73" s="6"/>
      <c r="O73" s="6"/>
      <c r="P73" s="6"/>
    </row>
    <row r="74" spans="1:16" x14ac:dyDescent="0.25">
      <c r="A74" s="14" t="s">
        <v>249</v>
      </c>
      <c r="B74" s="14"/>
      <c r="C74" s="13">
        <f t="shared" si="2"/>
        <v>100</v>
      </c>
      <c r="D74" s="7" t="s">
        <v>81</v>
      </c>
      <c r="E74" s="7"/>
      <c r="F74" s="5"/>
      <c r="G74" s="7">
        <v>100</v>
      </c>
      <c r="H74" s="59" t="s">
        <v>262</v>
      </c>
      <c r="I74" s="7"/>
      <c r="J74" s="7"/>
      <c r="K74" s="15"/>
      <c r="L74" s="15"/>
      <c r="M74" s="6"/>
      <c r="N74" s="6"/>
      <c r="O74" s="6"/>
      <c r="P74" s="6"/>
    </row>
    <row r="75" spans="1:16" x14ac:dyDescent="0.25">
      <c r="A75" s="14" t="s">
        <v>229</v>
      </c>
      <c r="B75" s="14"/>
      <c r="C75" s="13">
        <f t="shared" si="2"/>
        <v>2</v>
      </c>
      <c r="D75" s="7" t="s">
        <v>81</v>
      </c>
      <c r="E75" s="7"/>
      <c r="F75" s="5"/>
      <c r="G75" s="7">
        <v>2</v>
      </c>
      <c r="H75" s="59" t="s">
        <v>262</v>
      </c>
      <c r="I75" s="7"/>
      <c r="J75" s="7"/>
      <c r="K75" s="15"/>
      <c r="L75" s="15"/>
      <c r="M75" s="6"/>
      <c r="N75" s="6"/>
      <c r="O75" s="6"/>
      <c r="P75" s="6"/>
    </row>
    <row r="76" spans="1:16" x14ac:dyDescent="0.25">
      <c r="A76" s="14" t="s">
        <v>231</v>
      </c>
      <c r="B76" s="14"/>
      <c r="C76" s="13">
        <f t="shared" si="2"/>
        <v>30</v>
      </c>
      <c r="D76" s="7" t="s">
        <v>87</v>
      </c>
      <c r="E76" s="7"/>
      <c r="F76" s="5"/>
      <c r="G76" s="7">
        <v>30</v>
      </c>
      <c r="H76" s="59" t="s">
        <v>262</v>
      </c>
      <c r="I76" s="7"/>
      <c r="J76" s="7"/>
      <c r="K76" s="15"/>
      <c r="L76" s="15"/>
      <c r="M76" s="6"/>
      <c r="N76" s="6"/>
      <c r="O76" s="6"/>
      <c r="P76" s="6"/>
    </row>
    <row r="77" spans="1:16" x14ac:dyDescent="0.25">
      <c r="A77" s="14" t="s">
        <v>84</v>
      </c>
      <c r="B77" s="14"/>
      <c r="C77" s="13">
        <f t="shared" si="2"/>
        <v>190</v>
      </c>
      <c r="D77" s="22" t="s">
        <v>88</v>
      </c>
      <c r="E77" s="7">
        <v>30</v>
      </c>
      <c r="F77" s="59" t="s">
        <v>262</v>
      </c>
      <c r="G77" s="7">
        <v>150</v>
      </c>
      <c r="H77" s="59" t="s">
        <v>262</v>
      </c>
      <c r="I77" s="7"/>
      <c r="J77" s="7"/>
      <c r="K77" s="15">
        <v>10</v>
      </c>
      <c r="L77" s="59" t="s">
        <v>262</v>
      </c>
      <c r="M77" s="6"/>
      <c r="N77" s="6"/>
      <c r="O77" s="6"/>
      <c r="P77" s="6"/>
    </row>
    <row r="78" spans="1:16" x14ac:dyDescent="0.25">
      <c r="A78" s="14" t="s">
        <v>150</v>
      </c>
      <c r="B78" s="14"/>
      <c r="C78" s="13">
        <f t="shared" si="2"/>
        <v>14</v>
      </c>
      <c r="D78" s="7" t="s">
        <v>87</v>
      </c>
      <c r="E78" s="15">
        <v>14</v>
      </c>
      <c r="F78" s="59" t="s">
        <v>262</v>
      </c>
      <c r="G78" s="7"/>
      <c r="H78" s="5"/>
      <c r="I78" s="7"/>
      <c r="J78" s="7"/>
      <c r="K78" s="15"/>
      <c r="L78" s="15"/>
      <c r="M78" s="6"/>
      <c r="N78" s="6"/>
      <c r="O78" s="6"/>
      <c r="P78" s="6"/>
    </row>
    <row r="79" spans="1:16" x14ac:dyDescent="0.25">
      <c r="A79" s="14" t="s">
        <v>232</v>
      </c>
      <c r="B79" s="14"/>
      <c r="C79" s="13">
        <f t="shared" si="2"/>
        <v>20</v>
      </c>
      <c r="D79" s="7" t="s">
        <v>88</v>
      </c>
      <c r="E79" s="7"/>
      <c r="F79" s="5"/>
      <c r="G79" s="7">
        <v>20</v>
      </c>
      <c r="H79" s="59" t="s">
        <v>262</v>
      </c>
      <c r="I79" s="7"/>
      <c r="J79" s="7"/>
      <c r="K79" s="15"/>
      <c r="L79" s="15"/>
      <c r="M79" s="6"/>
      <c r="N79" s="6"/>
      <c r="O79" s="6"/>
      <c r="P79" s="6"/>
    </row>
    <row r="80" spans="1:16" x14ac:dyDescent="0.25">
      <c r="A80" s="14" t="s">
        <v>233</v>
      </c>
      <c r="B80" s="14"/>
      <c r="C80" s="13">
        <f t="shared" si="2"/>
        <v>50</v>
      </c>
      <c r="D80" s="7" t="s">
        <v>88</v>
      </c>
      <c r="E80" s="7"/>
      <c r="F80" s="5"/>
      <c r="G80" s="7">
        <v>50</v>
      </c>
      <c r="H80" s="59" t="s">
        <v>262</v>
      </c>
      <c r="I80" s="7"/>
      <c r="J80" s="7"/>
      <c r="K80" s="15"/>
      <c r="L80" s="15"/>
      <c r="M80" s="6"/>
      <c r="N80" s="6"/>
      <c r="O80" s="6"/>
      <c r="P80" s="6"/>
    </row>
    <row r="81" spans="1:16" x14ac:dyDescent="0.25">
      <c r="A81" s="14" t="s">
        <v>85</v>
      </c>
      <c r="B81" s="14"/>
      <c r="C81" s="13">
        <f t="shared" si="2"/>
        <v>13</v>
      </c>
      <c r="D81" s="7" t="s">
        <v>87</v>
      </c>
      <c r="E81" s="7"/>
      <c r="F81" s="5"/>
      <c r="G81" s="7">
        <v>10</v>
      </c>
      <c r="H81" s="59" t="s">
        <v>262</v>
      </c>
      <c r="I81" s="7"/>
      <c r="J81" s="7"/>
      <c r="K81" s="15">
        <v>3</v>
      </c>
      <c r="L81" s="59" t="s">
        <v>262</v>
      </c>
      <c r="M81" s="6"/>
      <c r="N81" s="6"/>
      <c r="O81" s="6"/>
      <c r="P81" s="6"/>
    </row>
    <row r="82" spans="1:16" x14ac:dyDescent="0.25">
      <c r="A82" s="14" t="s">
        <v>259</v>
      </c>
      <c r="B82" s="14"/>
      <c r="C82" s="13">
        <f t="shared" si="2"/>
        <v>10</v>
      </c>
      <c r="D82" s="7" t="s">
        <v>87</v>
      </c>
      <c r="E82" s="7"/>
      <c r="F82" s="5"/>
      <c r="G82" s="7">
        <v>10</v>
      </c>
      <c r="H82" s="59" t="s">
        <v>262</v>
      </c>
      <c r="I82" s="7"/>
      <c r="J82" s="7"/>
      <c r="K82" s="15"/>
      <c r="L82" s="15"/>
      <c r="M82" s="6"/>
      <c r="N82" s="6"/>
      <c r="O82" s="6"/>
      <c r="P82" s="6"/>
    </row>
    <row r="83" spans="1:16" x14ac:dyDescent="0.25">
      <c r="A83" s="14" t="s">
        <v>234</v>
      </c>
      <c r="B83" s="14"/>
      <c r="C83" s="13">
        <f t="shared" si="2"/>
        <v>5</v>
      </c>
      <c r="D83" s="7" t="s">
        <v>87</v>
      </c>
      <c r="E83" s="7"/>
      <c r="F83" s="5"/>
      <c r="G83" s="7">
        <v>5</v>
      </c>
      <c r="H83" s="59" t="s">
        <v>262</v>
      </c>
      <c r="I83" s="7"/>
      <c r="J83" s="7"/>
      <c r="K83" s="15"/>
      <c r="L83" s="15"/>
      <c r="M83" s="6"/>
      <c r="N83" s="6"/>
      <c r="O83" s="6"/>
      <c r="P83" s="6"/>
    </row>
    <row r="84" spans="1:16" x14ac:dyDescent="0.25">
      <c r="A84" s="14" t="s">
        <v>160</v>
      </c>
      <c r="B84" s="14"/>
      <c r="C84" s="13">
        <f t="shared" si="2"/>
        <v>2</v>
      </c>
      <c r="D84" s="7" t="s">
        <v>81</v>
      </c>
      <c r="E84" s="15">
        <v>2</v>
      </c>
      <c r="F84" s="59" t="s">
        <v>262</v>
      </c>
      <c r="G84" s="7"/>
      <c r="H84" s="5"/>
      <c r="I84" s="7"/>
      <c r="J84" s="7"/>
      <c r="K84" s="15"/>
      <c r="L84" s="15"/>
      <c r="M84" s="6"/>
      <c r="N84" s="6"/>
      <c r="O84" s="6"/>
      <c r="P84" s="6"/>
    </row>
    <row r="85" spans="1:16" x14ac:dyDescent="0.25">
      <c r="A85" s="14" t="s">
        <v>235</v>
      </c>
      <c r="B85" s="14"/>
      <c r="C85" s="13">
        <f t="shared" si="2"/>
        <v>2</v>
      </c>
      <c r="D85" s="7" t="s">
        <v>138</v>
      </c>
      <c r="E85" s="7"/>
      <c r="F85" s="5"/>
      <c r="G85" s="7">
        <v>2</v>
      </c>
      <c r="H85" s="59" t="s">
        <v>262</v>
      </c>
      <c r="I85" s="7"/>
      <c r="J85" s="7"/>
      <c r="K85" s="15"/>
      <c r="L85" s="15"/>
      <c r="M85" s="6"/>
      <c r="N85" s="6"/>
      <c r="O85" s="6"/>
      <c r="P85" s="6"/>
    </row>
    <row r="86" spans="1:16" x14ac:dyDescent="0.25">
      <c r="A86" s="14" t="s">
        <v>236</v>
      </c>
      <c r="B86" s="14"/>
      <c r="C86" s="13">
        <f t="shared" si="2"/>
        <v>2</v>
      </c>
      <c r="D86" s="7" t="s">
        <v>138</v>
      </c>
      <c r="E86" s="7"/>
      <c r="F86" s="5"/>
      <c r="G86" s="7">
        <v>2</v>
      </c>
      <c r="H86" s="59" t="s">
        <v>262</v>
      </c>
      <c r="I86" s="7"/>
      <c r="J86" s="7"/>
      <c r="K86" s="15"/>
      <c r="L86" s="15"/>
      <c r="M86" s="6"/>
      <c r="N86" s="6"/>
      <c r="O86" s="6"/>
      <c r="P86" s="6"/>
    </row>
    <row r="87" spans="1:16" x14ac:dyDescent="0.25">
      <c r="A87" s="14" t="s">
        <v>237</v>
      </c>
      <c r="B87" s="14"/>
      <c r="C87" s="13">
        <f t="shared" si="2"/>
        <v>2</v>
      </c>
      <c r="D87" s="7" t="s">
        <v>138</v>
      </c>
      <c r="E87" s="7"/>
      <c r="F87" s="5"/>
      <c r="G87" s="7">
        <v>2</v>
      </c>
      <c r="H87" s="59" t="s">
        <v>262</v>
      </c>
      <c r="I87" s="7"/>
      <c r="J87" s="7"/>
      <c r="K87" s="15"/>
      <c r="L87" s="15"/>
      <c r="M87" s="6"/>
      <c r="N87" s="6"/>
      <c r="O87" s="6"/>
      <c r="P87" s="6"/>
    </row>
    <row r="88" spans="1:16" x14ac:dyDescent="0.25">
      <c r="A88" s="14" t="s">
        <v>238</v>
      </c>
      <c r="B88" s="14"/>
      <c r="C88" s="13">
        <f t="shared" si="2"/>
        <v>2</v>
      </c>
      <c r="D88" s="7" t="s">
        <v>138</v>
      </c>
      <c r="E88" s="7"/>
      <c r="F88" s="5"/>
      <c r="G88" s="7">
        <v>2</v>
      </c>
      <c r="H88" s="59" t="s">
        <v>262</v>
      </c>
      <c r="I88" s="7"/>
      <c r="J88" s="7"/>
      <c r="K88" s="15"/>
      <c r="L88" s="15"/>
      <c r="M88" s="6"/>
      <c r="N88" s="6"/>
      <c r="O88" s="6"/>
      <c r="P88" s="6"/>
    </row>
    <row r="89" spans="1:16" x14ac:dyDescent="0.25">
      <c r="A89" s="14" t="s">
        <v>239</v>
      </c>
      <c r="B89" s="14"/>
      <c r="C89" s="13">
        <f t="shared" si="2"/>
        <v>2</v>
      </c>
      <c r="D89" s="7" t="s">
        <v>138</v>
      </c>
      <c r="E89" s="7"/>
      <c r="F89" s="5"/>
      <c r="G89" s="7">
        <v>2</v>
      </c>
      <c r="H89" s="59" t="s">
        <v>262</v>
      </c>
      <c r="I89" s="7"/>
      <c r="J89" s="7"/>
      <c r="K89" s="15"/>
      <c r="L89" s="15"/>
      <c r="M89" s="6"/>
      <c r="N89" s="6"/>
      <c r="O89" s="6"/>
      <c r="P89" s="6"/>
    </row>
    <row r="90" spans="1:16" x14ac:dyDescent="0.25">
      <c r="A90" s="14" t="s">
        <v>183</v>
      </c>
      <c r="B90" s="14"/>
      <c r="C90" s="13">
        <f t="shared" si="2"/>
        <v>34</v>
      </c>
      <c r="D90" s="7" t="s">
        <v>87</v>
      </c>
      <c r="E90" s="7"/>
      <c r="F90" s="5"/>
      <c r="G90" s="7"/>
      <c r="H90" s="5"/>
      <c r="I90" s="7"/>
      <c r="J90" s="7"/>
      <c r="K90" s="3">
        <v>34</v>
      </c>
      <c r="L90" s="59" t="s">
        <v>262</v>
      </c>
      <c r="M90" s="6"/>
      <c r="N90" s="6"/>
      <c r="O90" s="6"/>
      <c r="P90" s="6"/>
    </row>
    <row r="91" spans="1:16" x14ac:dyDescent="0.25">
      <c r="A91" s="14" t="s">
        <v>183</v>
      </c>
      <c r="B91" s="14"/>
      <c r="C91" s="13">
        <f t="shared" si="2"/>
        <v>8</v>
      </c>
      <c r="D91" s="7" t="s">
        <v>151</v>
      </c>
      <c r="E91" s="7">
        <v>3</v>
      </c>
      <c r="F91" s="59" t="s">
        <v>262</v>
      </c>
      <c r="G91" s="7">
        <v>5</v>
      </c>
      <c r="H91" s="59" t="s">
        <v>262</v>
      </c>
      <c r="I91" s="7"/>
      <c r="J91" s="7"/>
      <c r="K91" s="3"/>
      <c r="L91" s="3"/>
      <c r="M91" s="6"/>
      <c r="N91" s="6"/>
      <c r="O91" s="6"/>
      <c r="P91" s="6"/>
    </row>
    <row r="92" spans="1:16" x14ac:dyDescent="0.25">
      <c r="A92" s="14" t="s">
        <v>243</v>
      </c>
      <c r="B92" s="14"/>
      <c r="C92" s="13">
        <f t="shared" si="2"/>
        <v>10</v>
      </c>
      <c r="D92" s="7" t="s">
        <v>151</v>
      </c>
      <c r="E92" s="7"/>
      <c r="F92" s="5"/>
      <c r="G92" s="7">
        <v>10</v>
      </c>
      <c r="H92" s="59" t="s">
        <v>262</v>
      </c>
      <c r="I92" s="7"/>
      <c r="J92" s="7"/>
      <c r="K92" s="3"/>
      <c r="L92" s="3"/>
      <c r="M92" s="6"/>
      <c r="N92" s="6"/>
      <c r="O92" s="6"/>
      <c r="P92" s="6"/>
    </row>
    <row r="93" spans="1:16" x14ac:dyDescent="0.25">
      <c r="A93" s="14" t="s">
        <v>241</v>
      </c>
      <c r="B93" s="14"/>
      <c r="C93" s="13">
        <f t="shared" si="2"/>
        <v>12</v>
      </c>
      <c r="D93" s="7" t="s">
        <v>151</v>
      </c>
      <c r="E93" s="7">
        <v>2</v>
      </c>
      <c r="F93" s="59" t="s">
        <v>262</v>
      </c>
      <c r="G93" s="7">
        <v>10</v>
      </c>
      <c r="H93" s="59" t="s">
        <v>262</v>
      </c>
      <c r="I93" s="7"/>
      <c r="J93" s="7"/>
      <c r="K93" s="3"/>
      <c r="L93" s="3"/>
      <c r="M93" s="6"/>
      <c r="N93" s="6"/>
      <c r="O93" s="6"/>
      <c r="P93" s="6"/>
    </row>
    <row r="94" spans="1:16" x14ac:dyDescent="0.25">
      <c r="A94" s="14" t="s">
        <v>242</v>
      </c>
      <c r="B94" s="14"/>
      <c r="C94" s="13">
        <f t="shared" si="2"/>
        <v>10</v>
      </c>
      <c r="D94" s="7" t="s">
        <v>151</v>
      </c>
      <c r="E94" s="7"/>
      <c r="F94" s="5"/>
      <c r="G94" s="7">
        <v>10</v>
      </c>
      <c r="H94" s="59" t="s">
        <v>262</v>
      </c>
      <c r="I94" s="7"/>
      <c r="J94" s="7"/>
      <c r="K94" s="3"/>
      <c r="L94" s="3"/>
      <c r="M94" s="6"/>
      <c r="N94" s="6"/>
      <c r="O94" s="6"/>
      <c r="P94" s="6"/>
    </row>
    <row r="95" spans="1:16" x14ac:dyDescent="0.25">
      <c r="A95" s="14" t="s">
        <v>240</v>
      </c>
      <c r="B95" s="14"/>
      <c r="C95" s="13">
        <f t="shared" si="2"/>
        <v>12</v>
      </c>
      <c r="D95" s="7" t="s">
        <v>151</v>
      </c>
      <c r="E95" s="7">
        <v>2</v>
      </c>
      <c r="F95" s="59" t="s">
        <v>262</v>
      </c>
      <c r="G95" s="7">
        <v>10</v>
      </c>
      <c r="H95" s="59" t="s">
        <v>262</v>
      </c>
      <c r="I95" s="7"/>
      <c r="J95" s="7"/>
      <c r="K95" s="3"/>
      <c r="L95" s="3"/>
      <c r="M95" s="6"/>
      <c r="N95" s="6"/>
      <c r="O95" s="6"/>
      <c r="P95" s="6"/>
    </row>
    <row r="96" spans="1:16" x14ac:dyDescent="0.25">
      <c r="A96" s="14" t="s">
        <v>244</v>
      </c>
      <c r="B96" s="14"/>
      <c r="C96" s="13">
        <f t="shared" si="2"/>
        <v>5</v>
      </c>
      <c r="D96" s="7" t="s">
        <v>151</v>
      </c>
      <c r="E96" s="7"/>
      <c r="F96" s="5"/>
      <c r="G96" s="7">
        <v>5</v>
      </c>
      <c r="H96" s="59" t="s">
        <v>262</v>
      </c>
      <c r="I96" s="7"/>
      <c r="J96" s="7"/>
      <c r="K96" s="3"/>
      <c r="L96" s="3"/>
      <c r="M96" s="6"/>
      <c r="N96" s="6"/>
      <c r="O96" s="6"/>
      <c r="P96" s="6"/>
    </row>
    <row r="97" spans="1:16" x14ac:dyDescent="0.25">
      <c r="A97" s="14" t="s">
        <v>184</v>
      </c>
      <c r="B97" s="14"/>
      <c r="C97" s="13">
        <f t="shared" si="2"/>
        <v>34</v>
      </c>
      <c r="D97" s="7" t="s">
        <v>87</v>
      </c>
      <c r="E97" s="7"/>
      <c r="F97" s="5"/>
      <c r="G97" s="7"/>
      <c r="H97" s="5"/>
      <c r="I97" s="7"/>
      <c r="J97" s="7"/>
      <c r="K97" s="3">
        <v>34</v>
      </c>
      <c r="L97" s="59" t="s">
        <v>262</v>
      </c>
      <c r="M97" s="6"/>
      <c r="N97" s="6"/>
      <c r="O97" s="6"/>
      <c r="P97" s="6"/>
    </row>
    <row r="98" spans="1:16" x14ac:dyDescent="0.25">
      <c r="A98" s="14" t="s">
        <v>184</v>
      </c>
      <c r="B98" s="14"/>
      <c r="C98" s="13">
        <f t="shared" si="2"/>
        <v>8</v>
      </c>
      <c r="D98" s="7" t="s">
        <v>151</v>
      </c>
      <c r="E98" s="7">
        <v>3</v>
      </c>
      <c r="F98" s="59" t="s">
        <v>262</v>
      </c>
      <c r="G98" s="7">
        <v>5</v>
      </c>
      <c r="H98" s="59" t="s">
        <v>262</v>
      </c>
      <c r="I98" s="7"/>
      <c r="J98" s="7"/>
      <c r="K98" s="3"/>
      <c r="L98" s="3"/>
      <c r="M98" s="6"/>
      <c r="N98" s="6"/>
      <c r="O98" s="6"/>
      <c r="P98" s="6"/>
    </row>
    <row r="99" spans="1:16" x14ac:dyDescent="0.25">
      <c r="A99" s="14" t="s">
        <v>245</v>
      </c>
      <c r="B99" s="14"/>
      <c r="C99" s="13">
        <f t="shared" ref="C99:C117" si="3">+E99+G99+I99+K99+M99+O99</f>
        <v>5</v>
      </c>
      <c r="D99" s="7" t="s">
        <v>151</v>
      </c>
      <c r="E99" s="7"/>
      <c r="F99" s="5"/>
      <c r="G99" s="7">
        <v>5</v>
      </c>
      <c r="H99" s="59" t="s">
        <v>262</v>
      </c>
      <c r="I99" s="7"/>
      <c r="J99" s="7"/>
      <c r="K99" s="3"/>
      <c r="L99" s="3"/>
      <c r="M99" s="6"/>
      <c r="N99" s="6"/>
      <c r="O99" s="6"/>
      <c r="P99" s="6"/>
    </row>
    <row r="100" spans="1:16" x14ac:dyDescent="0.25">
      <c r="A100" s="14" t="s">
        <v>247</v>
      </c>
      <c r="B100" s="14"/>
      <c r="C100" s="13">
        <f t="shared" si="3"/>
        <v>50</v>
      </c>
      <c r="D100" s="7" t="s">
        <v>87</v>
      </c>
      <c r="E100" s="15"/>
      <c r="F100" s="15"/>
      <c r="G100" s="7">
        <v>50</v>
      </c>
      <c r="H100" s="59" t="s">
        <v>262</v>
      </c>
      <c r="I100" s="7"/>
      <c r="J100" s="7"/>
      <c r="K100" s="15"/>
      <c r="L100" s="15"/>
      <c r="M100" s="6"/>
      <c r="N100" s="6"/>
      <c r="O100" s="6"/>
      <c r="P100" s="6"/>
    </row>
    <row r="101" spans="1:16" x14ac:dyDescent="0.25">
      <c r="A101" s="14" t="s">
        <v>246</v>
      </c>
      <c r="B101" s="14"/>
      <c r="C101" s="13">
        <f t="shared" si="3"/>
        <v>20</v>
      </c>
      <c r="D101" s="7" t="s">
        <v>81</v>
      </c>
      <c r="E101" s="15">
        <v>10</v>
      </c>
      <c r="F101" s="59" t="s">
        <v>262</v>
      </c>
      <c r="G101" s="7">
        <v>10</v>
      </c>
      <c r="H101" s="59" t="s">
        <v>262</v>
      </c>
      <c r="I101" s="7"/>
      <c r="J101" s="7"/>
      <c r="K101" s="15"/>
      <c r="L101" s="15"/>
      <c r="M101" s="6"/>
      <c r="N101" s="6"/>
      <c r="O101" s="6"/>
      <c r="P101" s="6"/>
    </row>
    <row r="102" spans="1:16" x14ac:dyDescent="0.25">
      <c r="A102" s="14" t="s">
        <v>128</v>
      </c>
      <c r="B102" s="14"/>
      <c r="C102" s="13">
        <f t="shared" si="3"/>
        <v>8</v>
      </c>
      <c r="D102" s="7" t="s">
        <v>0</v>
      </c>
      <c r="E102" s="15">
        <v>8</v>
      </c>
      <c r="F102" s="59" t="s">
        <v>262</v>
      </c>
      <c r="G102" s="7"/>
      <c r="H102" s="5"/>
      <c r="I102" s="7"/>
      <c r="J102" s="7"/>
      <c r="K102" s="15"/>
      <c r="L102" s="15"/>
      <c r="M102" s="6"/>
      <c r="N102" s="6"/>
      <c r="O102" s="6"/>
      <c r="P102" s="6"/>
    </row>
    <row r="103" spans="1:16" x14ac:dyDescent="0.25">
      <c r="A103" s="14" t="s">
        <v>124</v>
      </c>
      <c r="B103" s="14"/>
      <c r="C103" s="13">
        <f t="shared" si="3"/>
        <v>4</v>
      </c>
      <c r="D103" s="7" t="s">
        <v>0</v>
      </c>
      <c r="E103" s="15">
        <v>4</v>
      </c>
      <c r="F103" s="59" t="s">
        <v>262</v>
      </c>
      <c r="G103" s="7"/>
      <c r="H103" s="5"/>
      <c r="I103" s="7"/>
      <c r="J103" s="7"/>
      <c r="K103" s="15"/>
      <c r="L103" s="15"/>
      <c r="M103" s="6"/>
      <c r="N103" s="6"/>
      <c r="O103" s="6"/>
      <c r="P103" s="6"/>
    </row>
    <row r="104" spans="1:16" x14ac:dyDescent="0.25">
      <c r="A104" s="14" t="s">
        <v>125</v>
      </c>
      <c r="B104" s="14"/>
      <c r="C104" s="13">
        <f t="shared" si="3"/>
        <v>5</v>
      </c>
      <c r="D104" s="7" t="s">
        <v>0</v>
      </c>
      <c r="E104" s="15">
        <v>5</v>
      </c>
      <c r="F104" s="59" t="s">
        <v>262</v>
      </c>
      <c r="G104" s="7"/>
      <c r="H104" s="5"/>
      <c r="I104" s="7"/>
      <c r="J104" s="7"/>
      <c r="K104" s="15"/>
      <c r="L104" s="15"/>
      <c r="M104" s="6"/>
      <c r="N104" s="6"/>
      <c r="O104" s="6"/>
      <c r="P104" s="6"/>
    </row>
    <row r="105" spans="1:16" x14ac:dyDescent="0.25">
      <c r="A105" s="14" t="s">
        <v>129</v>
      </c>
      <c r="B105" s="14"/>
      <c r="C105" s="13">
        <f t="shared" si="3"/>
        <v>6</v>
      </c>
      <c r="D105" s="7" t="s">
        <v>0</v>
      </c>
      <c r="E105" s="15">
        <v>6</v>
      </c>
      <c r="F105" s="59" t="s">
        <v>262</v>
      </c>
      <c r="G105" s="7"/>
      <c r="H105" s="5"/>
      <c r="I105" s="7"/>
      <c r="J105" s="7"/>
      <c r="K105" s="15"/>
      <c r="L105" s="15"/>
      <c r="M105" s="6"/>
      <c r="N105" s="6"/>
      <c r="O105" s="6"/>
      <c r="P105" s="6"/>
    </row>
    <row r="106" spans="1:16" x14ac:dyDescent="0.25">
      <c r="A106" s="14" t="s">
        <v>156</v>
      </c>
      <c r="B106" s="14"/>
      <c r="C106" s="13">
        <f t="shared" si="3"/>
        <v>3</v>
      </c>
      <c r="D106" s="7" t="s">
        <v>87</v>
      </c>
      <c r="E106" s="15">
        <v>3</v>
      </c>
      <c r="F106" s="59" t="s">
        <v>262</v>
      </c>
      <c r="G106" s="7"/>
      <c r="H106" s="5"/>
      <c r="I106" s="7"/>
      <c r="J106" s="7"/>
      <c r="K106" s="15"/>
      <c r="L106" s="15"/>
      <c r="M106" s="6"/>
      <c r="N106" s="6"/>
      <c r="O106" s="6"/>
      <c r="P106" s="6"/>
    </row>
    <row r="107" spans="1:16" x14ac:dyDescent="0.25">
      <c r="A107" s="14" t="s">
        <v>248</v>
      </c>
      <c r="B107" s="14"/>
      <c r="C107" s="13">
        <f t="shared" si="3"/>
        <v>10</v>
      </c>
      <c r="D107" s="7" t="s">
        <v>87</v>
      </c>
      <c r="E107" s="15"/>
      <c r="F107" s="15"/>
      <c r="G107" s="7">
        <v>10</v>
      </c>
      <c r="H107" s="59" t="s">
        <v>262</v>
      </c>
      <c r="I107" s="7"/>
      <c r="J107" s="7"/>
      <c r="K107" s="15"/>
      <c r="L107" s="15"/>
      <c r="M107" s="6"/>
      <c r="N107" s="6"/>
      <c r="O107" s="6"/>
      <c r="P107" s="6"/>
    </row>
    <row r="108" spans="1:16" x14ac:dyDescent="0.25">
      <c r="A108" s="14" t="s">
        <v>86</v>
      </c>
      <c r="B108" s="14"/>
      <c r="C108" s="13">
        <f t="shared" si="3"/>
        <v>23</v>
      </c>
      <c r="D108" s="7" t="s">
        <v>87</v>
      </c>
      <c r="E108" s="7"/>
      <c r="F108" s="5"/>
      <c r="G108" s="7">
        <v>20</v>
      </c>
      <c r="H108" s="59" t="s">
        <v>262</v>
      </c>
      <c r="I108" s="7"/>
      <c r="J108" s="7"/>
      <c r="K108" s="15">
        <v>3</v>
      </c>
      <c r="L108" s="59" t="s">
        <v>262</v>
      </c>
      <c r="M108" s="6"/>
      <c r="N108" s="6"/>
      <c r="O108" s="6"/>
      <c r="P108" s="6"/>
    </row>
    <row r="109" spans="1:16" x14ac:dyDescent="0.25">
      <c r="A109" s="14" t="s">
        <v>114</v>
      </c>
      <c r="B109" s="14"/>
      <c r="C109" s="13">
        <f t="shared" si="3"/>
        <v>10</v>
      </c>
      <c r="D109" s="7" t="s">
        <v>87</v>
      </c>
      <c r="E109" s="15"/>
      <c r="F109" s="15"/>
      <c r="G109" s="7"/>
      <c r="H109" s="5"/>
      <c r="I109" s="7"/>
      <c r="J109" s="7"/>
      <c r="K109" s="15">
        <v>10</v>
      </c>
      <c r="L109" s="59" t="s">
        <v>262</v>
      </c>
      <c r="M109" s="6"/>
      <c r="N109" s="6"/>
      <c r="O109" s="6"/>
      <c r="P109" s="6"/>
    </row>
    <row r="110" spans="1:16" x14ac:dyDescent="0.25">
      <c r="A110" s="14" t="s">
        <v>253</v>
      </c>
      <c r="B110" s="14"/>
      <c r="C110" s="13">
        <f t="shared" si="3"/>
        <v>6</v>
      </c>
      <c r="D110" s="7" t="s">
        <v>87</v>
      </c>
      <c r="E110" s="7"/>
      <c r="F110" s="5"/>
      <c r="G110" s="7">
        <v>6</v>
      </c>
      <c r="H110" s="59" t="s">
        <v>262</v>
      </c>
      <c r="I110" s="7"/>
      <c r="J110" s="7"/>
      <c r="K110" s="15"/>
      <c r="L110" s="15"/>
      <c r="M110" s="6"/>
      <c r="N110" s="6"/>
      <c r="O110" s="6"/>
      <c r="P110" s="6"/>
    </row>
    <row r="111" spans="1:16" x14ac:dyDescent="0.25">
      <c r="A111" s="14" t="s">
        <v>255</v>
      </c>
      <c r="B111" s="14"/>
      <c r="C111" s="13">
        <f t="shared" si="3"/>
        <v>16</v>
      </c>
      <c r="D111" s="7" t="s">
        <v>87</v>
      </c>
      <c r="E111" s="7"/>
      <c r="F111" s="5"/>
      <c r="G111" s="7">
        <v>16</v>
      </c>
      <c r="H111" s="59" t="s">
        <v>262</v>
      </c>
      <c r="I111" s="7"/>
      <c r="J111" s="7"/>
      <c r="K111" s="15"/>
      <c r="L111" s="15"/>
      <c r="M111" s="6"/>
      <c r="N111" s="6"/>
      <c r="O111" s="6"/>
      <c r="P111" s="6"/>
    </row>
    <row r="112" spans="1:16" x14ac:dyDescent="0.25">
      <c r="A112" s="14" t="s">
        <v>254</v>
      </c>
      <c r="B112" s="14"/>
      <c r="C112" s="13">
        <f t="shared" si="3"/>
        <v>4</v>
      </c>
      <c r="D112" s="7" t="s">
        <v>87</v>
      </c>
      <c r="E112" s="7"/>
      <c r="F112" s="5"/>
      <c r="G112" s="7">
        <v>4</v>
      </c>
      <c r="H112" s="59" t="s">
        <v>262</v>
      </c>
      <c r="I112" s="7"/>
      <c r="J112" s="7"/>
      <c r="K112" s="15"/>
      <c r="L112" s="15"/>
      <c r="M112" s="6"/>
      <c r="N112" s="6"/>
      <c r="O112" s="6"/>
      <c r="P112" s="6"/>
    </row>
    <row r="113" spans="1:16" ht="30" x14ac:dyDescent="0.25">
      <c r="A113" s="14" t="s">
        <v>256</v>
      </c>
      <c r="B113" s="14"/>
      <c r="C113" s="13">
        <f t="shared" si="3"/>
        <v>8</v>
      </c>
      <c r="D113" s="7" t="s">
        <v>87</v>
      </c>
      <c r="E113" s="7"/>
      <c r="F113" s="5"/>
      <c r="G113" s="7">
        <v>8</v>
      </c>
      <c r="H113" s="59" t="s">
        <v>262</v>
      </c>
      <c r="I113" s="7"/>
      <c r="J113" s="7"/>
      <c r="K113" s="15"/>
      <c r="L113" s="15"/>
      <c r="M113" s="6"/>
      <c r="N113" s="6"/>
      <c r="O113" s="6"/>
      <c r="P113" s="6"/>
    </row>
    <row r="114" spans="1:16" x14ac:dyDescent="0.25">
      <c r="A114" s="5" t="s">
        <v>251</v>
      </c>
      <c r="B114" s="5"/>
      <c r="C114" s="13">
        <f t="shared" si="3"/>
        <v>1</v>
      </c>
      <c r="D114" s="7" t="s">
        <v>87</v>
      </c>
      <c r="E114" s="7"/>
      <c r="F114" s="5"/>
      <c r="G114" s="7"/>
      <c r="H114" s="5"/>
      <c r="I114" s="7">
        <v>1</v>
      </c>
      <c r="J114" s="7"/>
      <c r="K114" s="15"/>
      <c r="L114" s="15"/>
      <c r="M114" s="6"/>
      <c r="N114" s="6"/>
      <c r="O114" s="6"/>
      <c r="P114" s="6"/>
    </row>
    <row r="115" spans="1:16" x14ac:dyDescent="0.25">
      <c r="A115" s="14" t="s">
        <v>252</v>
      </c>
      <c r="B115" s="14"/>
      <c r="C115" s="13">
        <f t="shared" si="3"/>
        <v>5</v>
      </c>
      <c r="D115" s="7" t="s">
        <v>87</v>
      </c>
      <c r="E115" s="7"/>
      <c r="F115" s="5"/>
      <c r="G115" s="7">
        <v>4</v>
      </c>
      <c r="H115" s="59" t="s">
        <v>262</v>
      </c>
      <c r="I115" s="7">
        <v>1</v>
      </c>
      <c r="J115" s="7"/>
      <c r="K115" s="15"/>
      <c r="L115" s="15"/>
      <c r="M115" s="6"/>
      <c r="N115" s="6"/>
      <c r="O115" s="6"/>
      <c r="P115" s="6"/>
    </row>
    <row r="116" spans="1:16" x14ac:dyDescent="0.25">
      <c r="A116" s="14" t="s">
        <v>257</v>
      </c>
      <c r="B116" s="14"/>
      <c r="C116" s="13">
        <f t="shared" si="3"/>
        <v>3</v>
      </c>
      <c r="D116" s="7" t="s">
        <v>87</v>
      </c>
      <c r="E116" s="7"/>
      <c r="F116" s="5"/>
      <c r="G116" s="7">
        <v>3</v>
      </c>
      <c r="H116" s="59" t="s">
        <v>262</v>
      </c>
      <c r="I116" s="7"/>
      <c r="J116" s="7"/>
      <c r="K116" s="15"/>
      <c r="L116" s="15"/>
      <c r="M116" s="6"/>
      <c r="N116" s="6"/>
      <c r="O116" s="6"/>
      <c r="P116" s="6"/>
    </row>
    <row r="117" spans="1:16" x14ac:dyDescent="0.25">
      <c r="A117" s="14" t="s">
        <v>198</v>
      </c>
      <c r="B117" s="14"/>
      <c r="C117" s="13">
        <f t="shared" si="3"/>
        <v>24</v>
      </c>
      <c r="D117" s="7" t="s">
        <v>138</v>
      </c>
      <c r="E117" s="15">
        <v>14</v>
      </c>
      <c r="F117" s="15"/>
      <c r="G117" s="7">
        <v>10</v>
      </c>
      <c r="H117" s="59" t="s">
        <v>262</v>
      </c>
      <c r="I117" s="7"/>
      <c r="J117" s="7"/>
      <c r="K117" s="15"/>
      <c r="L117" s="15"/>
      <c r="M117" s="6"/>
      <c r="N117" s="6"/>
      <c r="O117" s="6"/>
      <c r="P117" s="6"/>
    </row>
    <row r="118" spans="1:16" x14ac:dyDescent="0.25">
      <c r="D118"/>
      <c r="E118"/>
      <c r="I118"/>
      <c r="J118"/>
    </row>
    <row r="119" spans="1:16" x14ac:dyDescent="0.25">
      <c r="D119"/>
      <c r="E119"/>
      <c r="I119"/>
      <c r="J119"/>
    </row>
    <row r="120" spans="1:16" x14ac:dyDescent="0.25">
      <c r="D120"/>
      <c r="E120"/>
      <c r="I120"/>
      <c r="J120"/>
    </row>
    <row r="121" spans="1:16" x14ac:dyDescent="0.25">
      <c r="D121"/>
      <c r="E121"/>
      <c r="I121"/>
      <c r="J121"/>
    </row>
    <row r="122" spans="1:16" x14ac:dyDescent="0.25">
      <c r="D122"/>
      <c r="E122"/>
      <c r="I122"/>
      <c r="J122"/>
    </row>
    <row r="123" spans="1:16" x14ac:dyDescent="0.25">
      <c r="D123"/>
      <c r="E123"/>
      <c r="I123"/>
      <c r="J123"/>
    </row>
    <row r="124" spans="1:16" x14ac:dyDescent="0.25">
      <c r="D124"/>
      <c r="E124"/>
      <c r="I124"/>
      <c r="J124"/>
    </row>
    <row r="125" spans="1:16" x14ac:dyDescent="0.25">
      <c r="D125"/>
      <c r="E125"/>
      <c r="I125"/>
      <c r="J125"/>
    </row>
    <row r="126" spans="1:16" x14ac:dyDescent="0.25">
      <c r="D126"/>
      <c r="E126"/>
      <c r="I126"/>
      <c r="J126"/>
    </row>
    <row r="127" spans="1:16" x14ac:dyDescent="0.25">
      <c r="D127"/>
      <c r="E127"/>
      <c r="I127"/>
      <c r="J127"/>
    </row>
    <row r="128" spans="1:16" x14ac:dyDescent="0.25">
      <c r="D128"/>
      <c r="E128"/>
      <c r="I128"/>
      <c r="J128"/>
    </row>
    <row r="129" spans="7:7" customFormat="1" x14ac:dyDescent="0.25">
      <c r="G129" s="1"/>
    </row>
    <row r="130" spans="7:7" customFormat="1" x14ac:dyDescent="0.25">
      <c r="G130" s="1"/>
    </row>
    <row r="131" spans="7:7" customFormat="1" x14ac:dyDescent="0.25">
      <c r="G131" s="1"/>
    </row>
    <row r="132" spans="7:7" customFormat="1" x14ac:dyDescent="0.25">
      <c r="G132" s="1"/>
    </row>
    <row r="133" spans="7:7" customFormat="1" x14ac:dyDescent="0.25">
      <c r="G133" s="1"/>
    </row>
    <row r="134" spans="7:7" customFormat="1" x14ac:dyDescent="0.25">
      <c r="G134" s="1"/>
    </row>
    <row r="135" spans="7:7" customFormat="1" x14ac:dyDescent="0.25">
      <c r="G135" s="1"/>
    </row>
    <row r="136" spans="7:7" customFormat="1" x14ac:dyDescent="0.25">
      <c r="G136" s="1"/>
    </row>
    <row r="137" spans="7:7" customFormat="1" x14ac:dyDescent="0.25">
      <c r="G137" s="1"/>
    </row>
    <row r="138" spans="7:7" customFormat="1" x14ac:dyDescent="0.25">
      <c r="G138" s="1"/>
    </row>
    <row r="139" spans="7:7" customFormat="1" x14ac:dyDescent="0.25">
      <c r="G139" s="1"/>
    </row>
    <row r="140" spans="7:7" customFormat="1" x14ac:dyDescent="0.25">
      <c r="G140" s="1"/>
    </row>
    <row r="141" spans="7:7" customFormat="1" x14ac:dyDescent="0.25">
      <c r="G141" s="1"/>
    </row>
    <row r="142" spans="7:7" customFormat="1" x14ac:dyDescent="0.25">
      <c r="G142" s="1"/>
    </row>
    <row r="143" spans="7:7" customFormat="1" x14ac:dyDescent="0.25">
      <c r="G143" s="1"/>
    </row>
    <row r="144" spans="7:7" customFormat="1" x14ac:dyDescent="0.25">
      <c r="G144" s="1"/>
    </row>
    <row r="145" spans="7:7" customFormat="1" x14ac:dyDescent="0.25">
      <c r="G145" s="1"/>
    </row>
    <row r="146" spans="7:7" customFormat="1" x14ac:dyDescent="0.25">
      <c r="G146" s="1"/>
    </row>
    <row r="147" spans="7:7" customFormat="1" x14ac:dyDescent="0.25">
      <c r="G147" s="1"/>
    </row>
    <row r="148" spans="7:7" customFormat="1" x14ac:dyDescent="0.25">
      <c r="G148" s="1"/>
    </row>
    <row r="149" spans="7:7" customFormat="1" x14ac:dyDescent="0.25">
      <c r="G149" s="1"/>
    </row>
    <row r="150" spans="7:7" customFormat="1" x14ac:dyDescent="0.25">
      <c r="G150" s="1"/>
    </row>
    <row r="151" spans="7:7" customFormat="1" x14ac:dyDescent="0.25">
      <c r="G151" s="1"/>
    </row>
    <row r="152" spans="7:7" customFormat="1" x14ac:dyDescent="0.25">
      <c r="G152" s="1"/>
    </row>
    <row r="153" spans="7:7" customFormat="1" x14ac:dyDescent="0.25">
      <c r="G153" s="1"/>
    </row>
    <row r="154" spans="7:7" customFormat="1" x14ac:dyDescent="0.25">
      <c r="G154" s="1"/>
    </row>
    <row r="155" spans="7:7" customFormat="1" x14ac:dyDescent="0.25">
      <c r="G155" s="1"/>
    </row>
    <row r="156" spans="7:7" customFormat="1" x14ac:dyDescent="0.25">
      <c r="G156" s="1"/>
    </row>
    <row r="157" spans="7:7" customFormat="1" x14ac:dyDescent="0.25">
      <c r="G157" s="1"/>
    </row>
    <row r="158" spans="7:7" customFormat="1" x14ac:dyDescent="0.25">
      <c r="G158" s="1"/>
    </row>
    <row r="159" spans="7:7" customFormat="1" x14ac:dyDescent="0.25">
      <c r="G159" s="1"/>
    </row>
    <row r="160" spans="7:7" customFormat="1" x14ac:dyDescent="0.25">
      <c r="G160" s="1"/>
    </row>
    <row r="161" spans="7:7" customFormat="1" x14ac:dyDescent="0.25">
      <c r="G161" s="1"/>
    </row>
    <row r="162" spans="7:7" customFormat="1" x14ac:dyDescent="0.25">
      <c r="G162" s="1"/>
    </row>
    <row r="163" spans="7:7" customFormat="1" x14ac:dyDescent="0.25">
      <c r="G163" s="1"/>
    </row>
    <row r="164" spans="7:7" customFormat="1" x14ac:dyDescent="0.25">
      <c r="G164" s="1"/>
    </row>
    <row r="165" spans="7:7" customFormat="1" x14ac:dyDescent="0.25">
      <c r="G165" s="1"/>
    </row>
    <row r="166" spans="7:7" customFormat="1" x14ac:dyDescent="0.25">
      <c r="G166" s="1"/>
    </row>
    <row r="167" spans="7:7" customFormat="1" x14ac:dyDescent="0.25">
      <c r="G167" s="1"/>
    </row>
    <row r="168" spans="7:7" customFormat="1" x14ac:dyDescent="0.25">
      <c r="G168" s="1"/>
    </row>
    <row r="169" spans="7:7" customFormat="1" x14ac:dyDescent="0.25">
      <c r="G169" s="1"/>
    </row>
    <row r="170" spans="7:7" customFormat="1" x14ac:dyDescent="0.25">
      <c r="G170" s="1"/>
    </row>
    <row r="171" spans="7:7" customFormat="1" x14ac:dyDescent="0.25">
      <c r="G171" s="1"/>
    </row>
    <row r="172" spans="7:7" customFormat="1" x14ac:dyDescent="0.25">
      <c r="G172" s="1"/>
    </row>
    <row r="173" spans="7:7" customFormat="1" x14ac:dyDescent="0.25">
      <c r="G173" s="1"/>
    </row>
    <row r="174" spans="7:7" customFormat="1" x14ac:dyDescent="0.25">
      <c r="G174" s="1"/>
    </row>
    <row r="175" spans="7:7" customFormat="1" x14ac:dyDescent="0.25">
      <c r="G175" s="1"/>
    </row>
    <row r="176" spans="7:7" customFormat="1" x14ac:dyDescent="0.25">
      <c r="G176" s="1"/>
    </row>
    <row r="177" spans="7:7" customFormat="1" x14ac:dyDescent="0.25">
      <c r="G177" s="1"/>
    </row>
    <row r="178" spans="7:7" customFormat="1" x14ac:dyDescent="0.25">
      <c r="G178" s="1"/>
    </row>
    <row r="179" spans="7:7" customFormat="1" x14ac:dyDescent="0.25">
      <c r="G179" s="1"/>
    </row>
    <row r="180" spans="7:7" customFormat="1" x14ac:dyDescent="0.25">
      <c r="G180" s="1"/>
    </row>
    <row r="181" spans="7:7" customFormat="1" x14ac:dyDescent="0.25">
      <c r="G181" s="1"/>
    </row>
    <row r="182" spans="7:7" customFormat="1" x14ac:dyDescent="0.25">
      <c r="G182" s="1"/>
    </row>
    <row r="183" spans="7:7" customFormat="1" x14ac:dyDescent="0.25">
      <c r="G183" s="1"/>
    </row>
    <row r="184" spans="7:7" customFormat="1" x14ac:dyDescent="0.25">
      <c r="G184" s="1"/>
    </row>
    <row r="185" spans="7:7" customFormat="1" x14ac:dyDescent="0.25">
      <c r="G185" s="1"/>
    </row>
    <row r="186" spans="7:7" customFormat="1" x14ac:dyDescent="0.25">
      <c r="G186" s="1"/>
    </row>
    <row r="187" spans="7:7" customFormat="1" x14ac:dyDescent="0.25">
      <c r="G187" s="1"/>
    </row>
    <row r="188" spans="7:7" customFormat="1" x14ac:dyDescent="0.25">
      <c r="G188" s="1"/>
    </row>
    <row r="189" spans="7:7" customFormat="1" x14ac:dyDescent="0.25">
      <c r="G189" s="1"/>
    </row>
    <row r="190" spans="7:7" customFormat="1" x14ac:dyDescent="0.25">
      <c r="G190" s="1"/>
    </row>
    <row r="191" spans="7:7" customFormat="1" x14ac:dyDescent="0.25">
      <c r="G191" s="1"/>
    </row>
    <row r="192" spans="7:7" customFormat="1" x14ac:dyDescent="0.25">
      <c r="G192" s="1"/>
    </row>
    <row r="193" spans="7:7" customFormat="1" x14ac:dyDescent="0.25">
      <c r="G193" s="1"/>
    </row>
    <row r="194" spans="7:7" customFormat="1" x14ac:dyDescent="0.25">
      <c r="G194" s="1"/>
    </row>
    <row r="195" spans="7:7" customFormat="1" x14ac:dyDescent="0.25">
      <c r="G195" s="1"/>
    </row>
    <row r="196" spans="7:7" customFormat="1" x14ac:dyDescent="0.25">
      <c r="G196" s="1"/>
    </row>
    <row r="197" spans="7:7" customFormat="1" x14ac:dyDescent="0.25">
      <c r="G197" s="1"/>
    </row>
    <row r="198" spans="7:7" customFormat="1" x14ac:dyDescent="0.25">
      <c r="G198" s="1"/>
    </row>
    <row r="199" spans="7:7" customFormat="1" x14ac:dyDescent="0.25">
      <c r="G199" s="1"/>
    </row>
    <row r="200" spans="7:7" customFormat="1" x14ac:dyDescent="0.25">
      <c r="G200" s="1"/>
    </row>
    <row r="201" spans="7:7" customFormat="1" x14ac:dyDescent="0.25">
      <c r="G201" s="1"/>
    </row>
    <row r="202" spans="7:7" customFormat="1" x14ac:dyDescent="0.25">
      <c r="G202" s="1"/>
    </row>
    <row r="203" spans="7:7" customFormat="1" x14ac:dyDescent="0.25">
      <c r="G203" s="1"/>
    </row>
    <row r="204" spans="7:7" customFormat="1" x14ac:dyDescent="0.25">
      <c r="G204" s="1"/>
    </row>
    <row r="205" spans="7:7" customFormat="1" x14ac:dyDescent="0.25">
      <c r="G205" s="1"/>
    </row>
    <row r="206" spans="7:7" customFormat="1" x14ac:dyDescent="0.25">
      <c r="G206" s="1"/>
    </row>
    <row r="207" spans="7:7" customFormat="1" x14ac:dyDescent="0.25">
      <c r="G207" s="1"/>
    </row>
    <row r="208" spans="7:7" customFormat="1" x14ac:dyDescent="0.25">
      <c r="G208" s="1"/>
    </row>
    <row r="209" spans="7:7" customFormat="1" x14ac:dyDescent="0.25">
      <c r="G209" s="1"/>
    </row>
    <row r="210" spans="7:7" customFormat="1" x14ac:dyDescent="0.25">
      <c r="G210" s="1"/>
    </row>
    <row r="211" spans="7:7" customFormat="1" x14ac:dyDescent="0.25">
      <c r="G211" s="1"/>
    </row>
    <row r="212" spans="7:7" customFormat="1" x14ac:dyDescent="0.25">
      <c r="G212" s="1"/>
    </row>
    <row r="213" spans="7:7" customFormat="1" x14ac:dyDescent="0.25">
      <c r="G213" s="1"/>
    </row>
    <row r="214" spans="7:7" customFormat="1" x14ac:dyDescent="0.25">
      <c r="G214" s="1"/>
    </row>
    <row r="215" spans="7:7" customFormat="1" x14ac:dyDescent="0.25">
      <c r="G215" s="1"/>
    </row>
    <row r="216" spans="7:7" customFormat="1" x14ac:dyDescent="0.25">
      <c r="G216" s="1"/>
    </row>
    <row r="217" spans="7:7" customFormat="1" x14ac:dyDescent="0.25">
      <c r="G217" s="1"/>
    </row>
    <row r="218" spans="7:7" customFormat="1" x14ac:dyDescent="0.25">
      <c r="G218" s="1"/>
    </row>
    <row r="219" spans="7:7" customFormat="1" x14ac:dyDescent="0.25">
      <c r="G219" s="1"/>
    </row>
    <row r="220" spans="7:7" customFormat="1" x14ac:dyDescent="0.25">
      <c r="G220" s="1"/>
    </row>
    <row r="221" spans="7:7" customFormat="1" x14ac:dyDescent="0.25">
      <c r="G221" s="1"/>
    </row>
    <row r="222" spans="7:7" customFormat="1" x14ac:dyDescent="0.25">
      <c r="G222" s="1"/>
    </row>
    <row r="223" spans="7:7" customFormat="1" x14ac:dyDescent="0.25">
      <c r="G223" s="1"/>
    </row>
    <row r="224" spans="7:7" customFormat="1" x14ac:dyDescent="0.25">
      <c r="G224" s="1"/>
    </row>
    <row r="225" spans="7:7" customFormat="1" x14ac:dyDescent="0.25">
      <c r="G225" s="1"/>
    </row>
    <row r="226" spans="7:7" customFormat="1" x14ac:dyDescent="0.25">
      <c r="G226" s="1"/>
    </row>
    <row r="227" spans="7:7" customFormat="1" x14ac:dyDescent="0.25">
      <c r="G227" s="1"/>
    </row>
    <row r="228" spans="7:7" customFormat="1" x14ac:dyDescent="0.25">
      <c r="G228" s="1"/>
    </row>
    <row r="229" spans="7:7" customFormat="1" x14ac:dyDescent="0.25">
      <c r="G229" s="1"/>
    </row>
    <row r="230" spans="7:7" customFormat="1" x14ac:dyDescent="0.25">
      <c r="G230" s="1"/>
    </row>
    <row r="231" spans="7:7" customFormat="1" x14ac:dyDescent="0.25">
      <c r="G231" s="1"/>
    </row>
    <row r="232" spans="7:7" customFormat="1" x14ac:dyDescent="0.25">
      <c r="G232" s="1"/>
    </row>
    <row r="233" spans="7:7" customFormat="1" x14ac:dyDescent="0.25">
      <c r="G233" s="1"/>
    </row>
    <row r="234" spans="7:7" customFormat="1" x14ac:dyDescent="0.25">
      <c r="G234" s="1"/>
    </row>
    <row r="235" spans="7:7" customFormat="1" x14ac:dyDescent="0.25">
      <c r="G235" s="1"/>
    </row>
    <row r="236" spans="7:7" customFormat="1" x14ac:dyDescent="0.25">
      <c r="G236" s="1"/>
    </row>
    <row r="237" spans="7:7" customFormat="1" x14ac:dyDescent="0.25">
      <c r="G237" s="1"/>
    </row>
    <row r="238" spans="7:7" customFormat="1" x14ac:dyDescent="0.25">
      <c r="G238" s="1"/>
    </row>
    <row r="239" spans="7:7" customFormat="1" x14ac:dyDescent="0.25">
      <c r="G239" s="1"/>
    </row>
    <row r="240" spans="7:7" customFormat="1" x14ac:dyDescent="0.25">
      <c r="G240" s="1"/>
    </row>
    <row r="241" spans="7:7" customFormat="1" x14ac:dyDescent="0.25">
      <c r="G241" s="1"/>
    </row>
    <row r="242" spans="7:7" customFormat="1" x14ac:dyDescent="0.25">
      <c r="G242" s="1"/>
    </row>
    <row r="243" spans="7:7" customFormat="1" x14ac:dyDescent="0.25">
      <c r="G243" s="1"/>
    </row>
    <row r="244" spans="7:7" customFormat="1" x14ac:dyDescent="0.25">
      <c r="G244" s="1"/>
    </row>
    <row r="245" spans="7:7" customFormat="1" x14ac:dyDescent="0.25">
      <c r="G245" s="1"/>
    </row>
    <row r="246" spans="7:7" customFormat="1" x14ac:dyDescent="0.25">
      <c r="G246" s="1"/>
    </row>
    <row r="247" spans="7:7" customFormat="1" x14ac:dyDescent="0.25">
      <c r="G247" s="1"/>
    </row>
    <row r="248" spans="7:7" customFormat="1" x14ac:dyDescent="0.25">
      <c r="G248" s="1"/>
    </row>
    <row r="249" spans="7:7" customFormat="1" x14ac:dyDescent="0.25">
      <c r="G249" s="1"/>
    </row>
    <row r="250" spans="7:7" customFormat="1" x14ac:dyDescent="0.25">
      <c r="G250" s="1"/>
    </row>
    <row r="251" spans="7:7" customFormat="1" x14ac:dyDescent="0.25">
      <c r="G251" s="1"/>
    </row>
    <row r="252" spans="7:7" customFormat="1" x14ac:dyDescent="0.25">
      <c r="G252" s="1"/>
    </row>
    <row r="253" spans="7:7" customFormat="1" x14ac:dyDescent="0.25">
      <c r="G253" s="1"/>
    </row>
    <row r="254" spans="7:7" customFormat="1" x14ac:dyDescent="0.25">
      <c r="G254" s="1"/>
    </row>
    <row r="255" spans="7:7" customFormat="1" x14ac:dyDescent="0.25">
      <c r="G255" s="1"/>
    </row>
    <row r="256" spans="7:7" customFormat="1" x14ac:dyDescent="0.25">
      <c r="G256" s="1"/>
    </row>
    <row r="257" spans="7:7" customFormat="1" x14ac:dyDescent="0.25">
      <c r="G257" s="1"/>
    </row>
    <row r="258" spans="7:7" customFormat="1" x14ac:dyDescent="0.25">
      <c r="G258" s="1"/>
    </row>
    <row r="259" spans="7:7" customFormat="1" x14ac:dyDescent="0.25">
      <c r="G259" s="1"/>
    </row>
    <row r="260" spans="7:7" customFormat="1" x14ac:dyDescent="0.25">
      <c r="G260" s="1"/>
    </row>
    <row r="261" spans="7:7" customFormat="1" x14ac:dyDescent="0.25">
      <c r="G261" s="1"/>
    </row>
    <row r="262" spans="7:7" customFormat="1" x14ac:dyDescent="0.25">
      <c r="G262" s="1"/>
    </row>
    <row r="263" spans="7:7" customFormat="1" x14ac:dyDescent="0.25">
      <c r="G263" s="1"/>
    </row>
    <row r="264" spans="7:7" customFormat="1" x14ac:dyDescent="0.25">
      <c r="G264" s="1"/>
    </row>
    <row r="265" spans="7:7" customFormat="1" x14ac:dyDescent="0.25">
      <c r="G265" s="1"/>
    </row>
    <row r="266" spans="7:7" customFormat="1" x14ac:dyDescent="0.25">
      <c r="G266" s="1"/>
    </row>
    <row r="267" spans="7:7" customFormat="1" x14ac:dyDescent="0.25">
      <c r="G267" s="1"/>
    </row>
    <row r="268" spans="7:7" customFormat="1" x14ac:dyDescent="0.25">
      <c r="G268" s="1"/>
    </row>
    <row r="269" spans="7:7" customFormat="1" x14ac:dyDescent="0.25">
      <c r="G269" s="1"/>
    </row>
    <row r="270" spans="7:7" customFormat="1" x14ac:dyDescent="0.25">
      <c r="G270" s="1"/>
    </row>
    <row r="271" spans="7:7" customFormat="1" x14ac:dyDescent="0.25">
      <c r="G271" s="1"/>
    </row>
    <row r="272" spans="7:7" customFormat="1" x14ac:dyDescent="0.25">
      <c r="G272" s="1"/>
    </row>
    <row r="273" spans="7:7" customFormat="1" x14ac:dyDescent="0.25">
      <c r="G273" s="1"/>
    </row>
    <row r="274" spans="7:7" customFormat="1" x14ac:dyDescent="0.25">
      <c r="G274" s="1"/>
    </row>
    <row r="275" spans="7:7" customFormat="1" x14ac:dyDescent="0.25">
      <c r="G275" s="1"/>
    </row>
    <row r="276" spans="7:7" customFormat="1" x14ac:dyDescent="0.25">
      <c r="G276" s="1"/>
    </row>
    <row r="277" spans="7:7" customFormat="1" x14ac:dyDescent="0.25">
      <c r="G277" s="1"/>
    </row>
    <row r="278" spans="7:7" customFormat="1" x14ac:dyDescent="0.25">
      <c r="G278" s="1"/>
    </row>
    <row r="279" spans="7:7" customFormat="1" x14ac:dyDescent="0.25">
      <c r="G279" s="1"/>
    </row>
    <row r="280" spans="7:7" customFormat="1" x14ac:dyDescent="0.25">
      <c r="G280" s="1"/>
    </row>
    <row r="281" spans="7:7" customFormat="1" x14ac:dyDescent="0.25">
      <c r="G281" s="1"/>
    </row>
    <row r="282" spans="7:7" customFormat="1" x14ac:dyDescent="0.25">
      <c r="G282" s="1"/>
    </row>
    <row r="283" spans="7:7" customFormat="1" x14ac:dyDescent="0.25">
      <c r="G283" s="1"/>
    </row>
    <row r="284" spans="7:7" customFormat="1" x14ac:dyDescent="0.25">
      <c r="G284" s="1"/>
    </row>
    <row r="285" spans="7:7" customFormat="1" x14ac:dyDescent="0.25">
      <c r="G285" s="1"/>
    </row>
    <row r="286" spans="7:7" customFormat="1" x14ac:dyDescent="0.25">
      <c r="G286" s="1"/>
    </row>
    <row r="287" spans="7:7" customFormat="1" x14ac:dyDescent="0.25">
      <c r="G287" s="1"/>
    </row>
    <row r="288" spans="7:7" customFormat="1" x14ac:dyDescent="0.25">
      <c r="G288" s="1"/>
    </row>
    <row r="289" spans="7:7" customFormat="1" x14ac:dyDescent="0.25">
      <c r="G289" s="1"/>
    </row>
    <row r="290" spans="7:7" customFormat="1" x14ac:dyDescent="0.25">
      <c r="G290" s="1"/>
    </row>
    <row r="291" spans="7:7" customFormat="1" x14ac:dyDescent="0.25">
      <c r="G291" s="1"/>
    </row>
    <row r="292" spans="7:7" customFormat="1" x14ac:dyDescent="0.25">
      <c r="G292" s="1"/>
    </row>
    <row r="293" spans="7:7" customFormat="1" x14ac:dyDescent="0.25">
      <c r="G293" s="1"/>
    </row>
    <row r="294" spans="7:7" customFormat="1" x14ac:dyDescent="0.25">
      <c r="G294" s="1"/>
    </row>
    <row r="295" spans="7:7" customFormat="1" x14ac:dyDescent="0.25">
      <c r="G295" s="1"/>
    </row>
    <row r="296" spans="7:7" customFormat="1" x14ac:dyDescent="0.25">
      <c r="G296" s="1"/>
    </row>
    <row r="297" spans="7:7" customFormat="1" x14ac:dyDescent="0.25">
      <c r="G297" s="1"/>
    </row>
    <row r="298" spans="7:7" customFormat="1" x14ac:dyDescent="0.25">
      <c r="G298" s="1"/>
    </row>
    <row r="299" spans="7:7" customFormat="1" x14ac:dyDescent="0.25">
      <c r="G299" s="1"/>
    </row>
    <row r="300" spans="7:7" customFormat="1" x14ac:dyDescent="0.25">
      <c r="G300" s="1"/>
    </row>
    <row r="301" spans="7:7" customFormat="1" x14ac:dyDescent="0.25">
      <c r="G301" s="1"/>
    </row>
    <row r="302" spans="7:7" customFormat="1" x14ac:dyDescent="0.25">
      <c r="G302" s="1"/>
    </row>
    <row r="303" spans="7:7" customFormat="1" x14ac:dyDescent="0.25">
      <c r="G303" s="1"/>
    </row>
    <row r="304" spans="7:7" customFormat="1" x14ac:dyDescent="0.25">
      <c r="G304" s="1"/>
    </row>
    <row r="305" spans="7:7" customFormat="1" x14ac:dyDescent="0.25">
      <c r="G305" s="1"/>
    </row>
    <row r="306" spans="7:7" customFormat="1" x14ac:dyDescent="0.25">
      <c r="G306" s="1"/>
    </row>
    <row r="307" spans="7:7" customFormat="1" x14ac:dyDescent="0.25">
      <c r="G307" s="1"/>
    </row>
    <row r="308" spans="7:7" customFormat="1" x14ac:dyDescent="0.25">
      <c r="G308" s="1"/>
    </row>
    <row r="309" spans="7:7" customFormat="1" x14ac:dyDescent="0.25">
      <c r="G309" s="1"/>
    </row>
    <row r="310" spans="7:7" customFormat="1" x14ac:dyDescent="0.25">
      <c r="G310" s="1"/>
    </row>
    <row r="311" spans="7:7" customFormat="1" x14ac:dyDescent="0.25">
      <c r="G311" s="1"/>
    </row>
    <row r="312" spans="7:7" customFormat="1" x14ac:dyDescent="0.25">
      <c r="G312" s="1"/>
    </row>
    <row r="313" spans="7:7" customFormat="1" x14ac:dyDescent="0.25">
      <c r="G313" s="1"/>
    </row>
    <row r="314" spans="7:7" customFormat="1" x14ac:dyDescent="0.25">
      <c r="G314" s="1"/>
    </row>
    <row r="315" spans="7:7" customFormat="1" x14ac:dyDescent="0.25">
      <c r="G315" s="1"/>
    </row>
    <row r="316" spans="7:7" customFormat="1" x14ac:dyDescent="0.25">
      <c r="G316" s="1"/>
    </row>
    <row r="317" spans="7:7" customFormat="1" x14ac:dyDescent="0.25">
      <c r="G317" s="1"/>
    </row>
    <row r="318" spans="7:7" customFormat="1" x14ac:dyDescent="0.25">
      <c r="G318" s="1"/>
    </row>
    <row r="319" spans="7:7" customFormat="1" x14ac:dyDescent="0.25">
      <c r="G319" s="1"/>
    </row>
    <row r="320" spans="7:7" customFormat="1" x14ac:dyDescent="0.25">
      <c r="G320" s="1"/>
    </row>
    <row r="321" spans="7:7" customFormat="1" x14ac:dyDescent="0.25">
      <c r="G321" s="1"/>
    </row>
    <row r="322" spans="7:7" customFormat="1" x14ac:dyDescent="0.25">
      <c r="G322" s="1"/>
    </row>
    <row r="323" spans="7:7" customFormat="1" x14ac:dyDescent="0.25">
      <c r="G323" s="1"/>
    </row>
    <row r="324" spans="7:7" customFormat="1" x14ac:dyDescent="0.25">
      <c r="G324" s="1"/>
    </row>
    <row r="325" spans="7:7" customFormat="1" x14ac:dyDescent="0.25">
      <c r="G325" s="1"/>
    </row>
    <row r="326" spans="7:7" customFormat="1" x14ac:dyDescent="0.25">
      <c r="G326" s="1"/>
    </row>
    <row r="327" spans="7:7" customFormat="1" x14ac:dyDescent="0.25">
      <c r="G327" s="1"/>
    </row>
    <row r="328" spans="7:7" customFormat="1" x14ac:dyDescent="0.25">
      <c r="G328" s="1"/>
    </row>
    <row r="329" spans="7:7" customFormat="1" x14ac:dyDescent="0.25">
      <c r="G329" s="1"/>
    </row>
    <row r="330" spans="7:7" customFormat="1" x14ac:dyDescent="0.25">
      <c r="G330" s="1"/>
    </row>
    <row r="331" spans="7:7" customFormat="1" x14ac:dyDescent="0.25">
      <c r="G331" s="1"/>
    </row>
    <row r="332" spans="7:7" customFormat="1" x14ac:dyDescent="0.25">
      <c r="G332" s="1"/>
    </row>
    <row r="333" spans="7:7" customFormat="1" x14ac:dyDescent="0.25">
      <c r="G333" s="1"/>
    </row>
    <row r="334" spans="7:7" customFormat="1" x14ac:dyDescent="0.25">
      <c r="G334" s="1"/>
    </row>
    <row r="335" spans="7:7" customFormat="1" x14ac:dyDescent="0.25">
      <c r="G335" s="1"/>
    </row>
    <row r="336" spans="7:7" customFormat="1" x14ac:dyDescent="0.25">
      <c r="G336" s="1"/>
    </row>
    <row r="337" spans="7:7" customFormat="1" x14ac:dyDescent="0.25">
      <c r="G337" s="1"/>
    </row>
    <row r="338" spans="7:7" customFormat="1" x14ac:dyDescent="0.25">
      <c r="G338" s="1"/>
    </row>
    <row r="339" spans="7:7" customFormat="1" x14ac:dyDescent="0.25">
      <c r="G339" s="1"/>
    </row>
    <row r="340" spans="7:7" customFormat="1" x14ac:dyDescent="0.25">
      <c r="G340" s="1"/>
    </row>
    <row r="341" spans="7:7" customFormat="1" x14ac:dyDescent="0.25">
      <c r="G341" s="1"/>
    </row>
    <row r="342" spans="7:7" customFormat="1" x14ac:dyDescent="0.25">
      <c r="G342" s="1"/>
    </row>
    <row r="343" spans="7:7" customFormat="1" x14ac:dyDescent="0.25">
      <c r="G343" s="1"/>
    </row>
    <row r="344" spans="7:7" customFormat="1" x14ac:dyDescent="0.25">
      <c r="G344" s="1"/>
    </row>
    <row r="345" spans="7:7" customFormat="1" x14ac:dyDescent="0.25">
      <c r="G345" s="1"/>
    </row>
    <row r="346" spans="7:7" customFormat="1" x14ac:dyDescent="0.25">
      <c r="G346" s="1"/>
    </row>
    <row r="347" spans="7:7" customFormat="1" x14ac:dyDescent="0.25">
      <c r="G347" s="1"/>
    </row>
    <row r="348" spans="7:7" customFormat="1" x14ac:dyDescent="0.25">
      <c r="G348" s="1"/>
    </row>
    <row r="349" spans="7:7" customFormat="1" x14ac:dyDescent="0.25">
      <c r="G349" s="1"/>
    </row>
    <row r="350" spans="7:7" customFormat="1" x14ac:dyDescent="0.25">
      <c r="G350" s="1"/>
    </row>
    <row r="351" spans="7:7" customFormat="1" x14ac:dyDescent="0.25">
      <c r="G351" s="1"/>
    </row>
    <row r="352" spans="7:7" customFormat="1" x14ac:dyDescent="0.25">
      <c r="G352" s="1"/>
    </row>
    <row r="353" spans="7:7" customFormat="1" x14ac:dyDescent="0.25">
      <c r="G353" s="1"/>
    </row>
    <row r="354" spans="7:7" customFormat="1" x14ac:dyDescent="0.25">
      <c r="G354" s="1"/>
    </row>
    <row r="355" spans="7:7" customFormat="1" x14ac:dyDescent="0.25">
      <c r="G355" s="1"/>
    </row>
    <row r="356" spans="7:7" customFormat="1" x14ac:dyDescent="0.25">
      <c r="G356" s="1"/>
    </row>
    <row r="357" spans="7:7" customFormat="1" x14ac:dyDescent="0.25">
      <c r="G357" s="1"/>
    </row>
    <row r="358" spans="7:7" customFormat="1" x14ac:dyDescent="0.25">
      <c r="G358" s="1"/>
    </row>
    <row r="359" spans="7:7" customFormat="1" x14ac:dyDescent="0.25">
      <c r="G359" s="1"/>
    </row>
    <row r="360" spans="7:7" customFormat="1" x14ac:dyDescent="0.25">
      <c r="G360" s="1"/>
    </row>
    <row r="361" spans="7:7" customFormat="1" x14ac:dyDescent="0.25">
      <c r="G361" s="1"/>
    </row>
    <row r="362" spans="7:7" customFormat="1" x14ac:dyDescent="0.25">
      <c r="G362" s="1"/>
    </row>
    <row r="363" spans="7:7" customFormat="1" x14ac:dyDescent="0.25">
      <c r="G363" s="1"/>
    </row>
    <row r="364" spans="7:7" customFormat="1" x14ac:dyDescent="0.25">
      <c r="G364" s="1"/>
    </row>
    <row r="365" spans="7:7" customFormat="1" x14ac:dyDescent="0.25">
      <c r="G365" s="1"/>
    </row>
    <row r="366" spans="7:7" customFormat="1" x14ac:dyDescent="0.25">
      <c r="G366" s="1"/>
    </row>
    <row r="367" spans="7:7" customFormat="1" x14ac:dyDescent="0.25">
      <c r="G367" s="1"/>
    </row>
    <row r="368" spans="7:7" customFormat="1" x14ac:dyDescent="0.25">
      <c r="G368" s="1"/>
    </row>
    <row r="369" spans="7:7" customFormat="1" x14ac:dyDescent="0.25">
      <c r="G369" s="1"/>
    </row>
    <row r="370" spans="7:7" customFormat="1" x14ac:dyDescent="0.25">
      <c r="G370" s="1"/>
    </row>
    <row r="371" spans="7:7" customFormat="1" x14ac:dyDescent="0.25">
      <c r="G371" s="1"/>
    </row>
    <row r="372" spans="7:7" customFormat="1" x14ac:dyDescent="0.25">
      <c r="G372" s="1"/>
    </row>
    <row r="373" spans="7:7" customFormat="1" x14ac:dyDescent="0.25">
      <c r="G373" s="1"/>
    </row>
    <row r="374" spans="7:7" customFormat="1" x14ac:dyDescent="0.25">
      <c r="G374" s="1"/>
    </row>
    <row r="375" spans="7:7" customFormat="1" x14ac:dyDescent="0.25">
      <c r="G375" s="1"/>
    </row>
    <row r="376" spans="7:7" customFormat="1" x14ac:dyDescent="0.25">
      <c r="G376" s="1"/>
    </row>
    <row r="377" spans="7:7" customFormat="1" x14ac:dyDescent="0.25">
      <c r="G377" s="1"/>
    </row>
    <row r="378" spans="7:7" customFormat="1" x14ac:dyDescent="0.25">
      <c r="G378" s="1"/>
    </row>
    <row r="379" spans="7:7" customFormat="1" x14ac:dyDescent="0.25">
      <c r="G379" s="1"/>
    </row>
    <row r="380" spans="7:7" customFormat="1" x14ac:dyDescent="0.25">
      <c r="G380" s="1"/>
    </row>
    <row r="381" spans="7:7" customFormat="1" x14ac:dyDescent="0.25">
      <c r="G381" s="1"/>
    </row>
    <row r="382" spans="7:7" customFormat="1" x14ac:dyDescent="0.25">
      <c r="G382" s="1"/>
    </row>
    <row r="383" spans="7:7" customFormat="1" x14ac:dyDescent="0.25">
      <c r="G383" s="1"/>
    </row>
    <row r="384" spans="7:7" customFormat="1" x14ac:dyDescent="0.25">
      <c r="G384" s="1"/>
    </row>
    <row r="385" spans="7:7" customFormat="1" x14ac:dyDescent="0.25">
      <c r="G385" s="1"/>
    </row>
    <row r="386" spans="7:7" customFormat="1" x14ac:dyDescent="0.25">
      <c r="G386" s="1"/>
    </row>
    <row r="387" spans="7:7" customFormat="1" x14ac:dyDescent="0.25">
      <c r="G387" s="1"/>
    </row>
    <row r="388" spans="7:7" customFormat="1" x14ac:dyDescent="0.25">
      <c r="G388" s="1"/>
    </row>
    <row r="389" spans="7:7" customFormat="1" x14ac:dyDescent="0.25">
      <c r="G389" s="1"/>
    </row>
    <row r="390" spans="7:7" customFormat="1" x14ac:dyDescent="0.25">
      <c r="G390" s="1"/>
    </row>
    <row r="391" spans="7:7" customFormat="1" x14ac:dyDescent="0.25">
      <c r="G391" s="1"/>
    </row>
    <row r="392" spans="7:7" customFormat="1" x14ac:dyDescent="0.25">
      <c r="G392" s="1"/>
    </row>
    <row r="393" spans="7:7" customFormat="1" x14ac:dyDescent="0.25">
      <c r="G393" s="1"/>
    </row>
    <row r="394" spans="7:7" customFormat="1" x14ac:dyDescent="0.25">
      <c r="G394" s="1"/>
    </row>
    <row r="395" spans="7:7" customFormat="1" x14ac:dyDescent="0.25">
      <c r="G395" s="1"/>
    </row>
    <row r="396" spans="7:7" customFormat="1" x14ac:dyDescent="0.25">
      <c r="G396" s="1"/>
    </row>
    <row r="397" spans="7:7" customFormat="1" x14ac:dyDescent="0.25">
      <c r="G397" s="1"/>
    </row>
    <row r="398" spans="7:7" customFormat="1" x14ac:dyDescent="0.25">
      <c r="G398" s="1"/>
    </row>
    <row r="399" spans="7:7" customFormat="1" x14ac:dyDescent="0.25">
      <c r="G399" s="1"/>
    </row>
    <row r="400" spans="7:7" customFormat="1" x14ac:dyDescent="0.25">
      <c r="G400" s="1"/>
    </row>
    <row r="401" spans="7:7" customFormat="1" x14ac:dyDescent="0.25">
      <c r="G401" s="1"/>
    </row>
    <row r="402" spans="7:7" customFormat="1" x14ac:dyDescent="0.25">
      <c r="G402" s="1"/>
    </row>
    <row r="403" spans="7:7" customFormat="1" x14ac:dyDescent="0.25">
      <c r="G403" s="1"/>
    </row>
    <row r="404" spans="7:7" customFormat="1" x14ac:dyDescent="0.25">
      <c r="G404" s="1"/>
    </row>
    <row r="405" spans="7:7" customFormat="1" x14ac:dyDescent="0.25">
      <c r="G405" s="1"/>
    </row>
    <row r="406" spans="7:7" customFormat="1" x14ac:dyDescent="0.25">
      <c r="G406" s="1"/>
    </row>
    <row r="407" spans="7:7" customFormat="1" x14ac:dyDescent="0.25">
      <c r="G407" s="1"/>
    </row>
    <row r="408" spans="7:7" customFormat="1" x14ac:dyDescent="0.25">
      <c r="G408" s="1"/>
    </row>
    <row r="409" spans="7:7" customFormat="1" x14ac:dyDescent="0.25">
      <c r="G409" s="1"/>
    </row>
    <row r="410" spans="7:7" customFormat="1" x14ac:dyDescent="0.25">
      <c r="G410" s="1"/>
    </row>
    <row r="411" spans="7:7" customFormat="1" x14ac:dyDescent="0.25">
      <c r="G411" s="1"/>
    </row>
    <row r="412" spans="7:7" customFormat="1" x14ac:dyDescent="0.25">
      <c r="G412" s="1"/>
    </row>
    <row r="413" spans="7:7" customFormat="1" x14ac:dyDescent="0.25">
      <c r="G413" s="1"/>
    </row>
    <row r="414" spans="7:7" customFormat="1" x14ac:dyDescent="0.25">
      <c r="G414" s="1"/>
    </row>
    <row r="415" spans="7:7" customFormat="1" x14ac:dyDescent="0.25">
      <c r="G415" s="1"/>
    </row>
    <row r="416" spans="7:7" customFormat="1" x14ac:dyDescent="0.25">
      <c r="G416" s="1"/>
    </row>
    <row r="417" spans="7:7" customFormat="1" x14ac:dyDescent="0.25">
      <c r="G417" s="1"/>
    </row>
    <row r="418" spans="7:7" customFormat="1" x14ac:dyDescent="0.25">
      <c r="G418" s="1"/>
    </row>
    <row r="419" spans="7:7" customFormat="1" x14ac:dyDescent="0.25">
      <c r="G419" s="1"/>
    </row>
    <row r="420" spans="7:7" customFormat="1" x14ac:dyDescent="0.25">
      <c r="G420" s="1"/>
    </row>
    <row r="421" spans="7:7" customFormat="1" x14ac:dyDescent="0.25">
      <c r="G421" s="1"/>
    </row>
    <row r="422" spans="7:7" customFormat="1" x14ac:dyDescent="0.25">
      <c r="G422" s="1"/>
    </row>
    <row r="423" spans="7:7" customFormat="1" x14ac:dyDescent="0.25">
      <c r="G423" s="1"/>
    </row>
    <row r="424" spans="7:7" customFormat="1" x14ac:dyDescent="0.25">
      <c r="G424" s="1"/>
    </row>
    <row r="425" spans="7:7" customFormat="1" x14ac:dyDescent="0.25">
      <c r="G425" s="1"/>
    </row>
    <row r="426" spans="7:7" customFormat="1" x14ac:dyDescent="0.25">
      <c r="G426" s="1"/>
    </row>
    <row r="427" spans="7:7" customFormat="1" x14ac:dyDescent="0.25">
      <c r="G427" s="1"/>
    </row>
    <row r="428" spans="7:7" customFormat="1" x14ac:dyDescent="0.25">
      <c r="G428" s="1"/>
    </row>
    <row r="429" spans="7:7" customFormat="1" x14ac:dyDescent="0.25">
      <c r="G429" s="1"/>
    </row>
    <row r="430" spans="7:7" customFormat="1" x14ac:dyDescent="0.25">
      <c r="G430" s="1"/>
    </row>
    <row r="431" spans="7:7" customFormat="1" x14ac:dyDescent="0.25">
      <c r="G431" s="1"/>
    </row>
    <row r="432" spans="7:7" customFormat="1" x14ac:dyDescent="0.25">
      <c r="G432" s="1"/>
    </row>
    <row r="433" spans="7:7" customFormat="1" x14ac:dyDescent="0.25">
      <c r="G433" s="1"/>
    </row>
    <row r="434" spans="7:7" customFormat="1" x14ac:dyDescent="0.25">
      <c r="G434" s="1"/>
    </row>
    <row r="435" spans="7:7" customFormat="1" x14ac:dyDescent="0.25">
      <c r="G435" s="1"/>
    </row>
    <row r="436" spans="7:7" customFormat="1" x14ac:dyDescent="0.25">
      <c r="G436" s="1"/>
    </row>
    <row r="437" spans="7:7" customFormat="1" x14ac:dyDescent="0.25">
      <c r="G437" s="1"/>
    </row>
    <row r="438" spans="7:7" customFormat="1" x14ac:dyDescent="0.25">
      <c r="G438" s="1"/>
    </row>
    <row r="439" spans="7:7" customFormat="1" x14ac:dyDescent="0.25">
      <c r="G439" s="1"/>
    </row>
    <row r="440" spans="7:7" customFormat="1" x14ac:dyDescent="0.25">
      <c r="G440" s="1"/>
    </row>
    <row r="441" spans="7:7" customFormat="1" x14ac:dyDescent="0.25">
      <c r="G441" s="1"/>
    </row>
    <row r="442" spans="7:7" customFormat="1" x14ac:dyDescent="0.25">
      <c r="G442" s="1"/>
    </row>
    <row r="443" spans="7:7" customFormat="1" x14ac:dyDescent="0.25">
      <c r="G443" s="1"/>
    </row>
    <row r="444" spans="7:7" customFormat="1" x14ac:dyDescent="0.25">
      <c r="G444" s="1"/>
    </row>
    <row r="445" spans="7:7" customFormat="1" x14ac:dyDescent="0.25">
      <c r="G445" s="1"/>
    </row>
    <row r="446" spans="7:7" customFormat="1" x14ac:dyDescent="0.25">
      <c r="G446" s="1"/>
    </row>
    <row r="447" spans="7:7" customFormat="1" x14ac:dyDescent="0.25">
      <c r="G447" s="1"/>
    </row>
    <row r="448" spans="7:7" customFormat="1" x14ac:dyDescent="0.25">
      <c r="G448" s="1"/>
    </row>
    <row r="449" spans="7:7" customFormat="1" x14ac:dyDescent="0.25">
      <c r="G449" s="1"/>
    </row>
    <row r="450" spans="7:7" customFormat="1" x14ac:dyDescent="0.25">
      <c r="G450" s="1"/>
    </row>
    <row r="451" spans="7:7" customFormat="1" x14ac:dyDescent="0.25">
      <c r="G451" s="1"/>
    </row>
    <row r="452" spans="7:7" customFormat="1" x14ac:dyDescent="0.25">
      <c r="G452" s="1"/>
    </row>
    <row r="453" spans="7:7" customFormat="1" x14ac:dyDescent="0.25">
      <c r="G453" s="1"/>
    </row>
    <row r="454" spans="7:7" customFormat="1" x14ac:dyDescent="0.25">
      <c r="G454" s="1"/>
    </row>
    <row r="455" spans="7:7" customFormat="1" x14ac:dyDescent="0.25">
      <c r="G455" s="1"/>
    </row>
    <row r="456" spans="7:7" customFormat="1" x14ac:dyDescent="0.25">
      <c r="G456" s="1"/>
    </row>
    <row r="457" spans="7:7" customFormat="1" x14ac:dyDescent="0.25">
      <c r="G457" s="1"/>
    </row>
    <row r="458" spans="7:7" customFormat="1" x14ac:dyDescent="0.25">
      <c r="G458" s="1"/>
    </row>
    <row r="459" spans="7:7" customFormat="1" x14ac:dyDescent="0.25">
      <c r="G459" s="1"/>
    </row>
    <row r="460" spans="7:7" customFormat="1" x14ac:dyDescent="0.25">
      <c r="G460" s="1"/>
    </row>
    <row r="461" spans="7:7" customFormat="1" x14ac:dyDescent="0.25">
      <c r="G461" s="1"/>
    </row>
    <row r="462" spans="7:7" customFormat="1" x14ac:dyDescent="0.25">
      <c r="G462" s="1"/>
    </row>
    <row r="463" spans="7:7" customFormat="1" x14ac:dyDescent="0.25">
      <c r="G463" s="1"/>
    </row>
    <row r="464" spans="7:7" customFormat="1" x14ac:dyDescent="0.25">
      <c r="G464" s="1"/>
    </row>
    <row r="465" spans="7:7" customFormat="1" x14ac:dyDescent="0.25">
      <c r="G465" s="1"/>
    </row>
    <row r="466" spans="7:7" customFormat="1" x14ac:dyDescent="0.25">
      <c r="G466" s="1"/>
    </row>
    <row r="467" spans="7:7" customFormat="1" x14ac:dyDescent="0.25">
      <c r="G467" s="1"/>
    </row>
    <row r="468" spans="7:7" customFormat="1" x14ac:dyDescent="0.25">
      <c r="G468" s="1"/>
    </row>
    <row r="469" spans="7:7" customFormat="1" x14ac:dyDescent="0.25">
      <c r="G469" s="1"/>
    </row>
    <row r="470" spans="7:7" customFormat="1" x14ac:dyDescent="0.25">
      <c r="G470" s="1"/>
    </row>
    <row r="471" spans="7:7" customFormat="1" x14ac:dyDescent="0.25">
      <c r="G471" s="1"/>
    </row>
    <row r="472" spans="7:7" customFormat="1" x14ac:dyDescent="0.25">
      <c r="G472" s="1"/>
    </row>
    <row r="473" spans="7:7" customFormat="1" x14ac:dyDescent="0.25">
      <c r="G473" s="1"/>
    </row>
    <row r="474" spans="7:7" customFormat="1" x14ac:dyDescent="0.25">
      <c r="G474" s="1"/>
    </row>
    <row r="475" spans="7:7" customFormat="1" x14ac:dyDescent="0.25">
      <c r="G475" s="1"/>
    </row>
    <row r="476" spans="7:7" customFormat="1" x14ac:dyDescent="0.25">
      <c r="G476" s="1"/>
    </row>
    <row r="477" spans="7:7" customFormat="1" x14ac:dyDescent="0.25">
      <c r="G477" s="1"/>
    </row>
    <row r="478" spans="7:7" customFormat="1" x14ac:dyDescent="0.25">
      <c r="G478" s="1"/>
    </row>
    <row r="479" spans="7:7" customFormat="1" x14ac:dyDescent="0.25">
      <c r="G479" s="1"/>
    </row>
    <row r="480" spans="7:7" customFormat="1" x14ac:dyDescent="0.25">
      <c r="G480" s="1"/>
    </row>
    <row r="481" spans="7:7" customFormat="1" x14ac:dyDescent="0.25">
      <c r="G481" s="1"/>
    </row>
    <row r="482" spans="7:7" customFormat="1" x14ac:dyDescent="0.25">
      <c r="G482" s="1"/>
    </row>
    <row r="483" spans="7:7" customFormat="1" x14ac:dyDescent="0.25">
      <c r="G483" s="1"/>
    </row>
    <row r="484" spans="7:7" customFormat="1" x14ac:dyDescent="0.25">
      <c r="G484" s="1"/>
    </row>
    <row r="485" spans="7:7" customFormat="1" x14ac:dyDescent="0.25">
      <c r="G485" s="1"/>
    </row>
    <row r="486" spans="7:7" customFormat="1" x14ac:dyDescent="0.25">
      <c r="G486" s="1"/>
    </row>
    <row r="487" spans="7:7" customFormat="1" x14ac:dyDescent="0.25">
      <c r="G487" s="1"/>
    </row>
    <row r="488" spans="7:7" customFormat="1" x14ac:dyDescent="0.25">
      <c r="G488" s="1"/>
    </row>
    <row r="489" spans="7:7" customFormat="1" x14ac:dyDescent="0.25">
      <c r="G489" s="1"/>
    </row>
    <row r="490" spans="7:7" customFormat="1" x14ac:dyDescent="0.25">
      <c r="G490" s="1"/>
    </row>
    <row r="491" spans="7:7" customFormat="1" x14ac:dyDescent="0.25">
      <c r="G491" s="1"/>
    </row>
    <row r="492" spans="7:7" customFormat="1" x14ac:dyDescent="0.25">
      <c r="G492" s="1"/>
    </row>
    <row r="493" spans="7:7" customFormat="1" x14ac:dyDescent="0.25">
      <c r="G493" s="1"/>
    </row>
    <row r="494" spans="7:7" customFormat="1" x14ac:dyDescent="0.25">
      <c r="G494" s="1"/>
    </row>
    <row r="495" spans="7:7" customFormat="1" x14ac:dyDescent="0.25">
      <c r="G495" s="1"/>
    </row>
    <row r="496" spans="7:7" customFormat="1" x14ac:dyDescent="0.25">
      <c r="G496" s="1"/>
    </row>
    <row r="497" spans="7:7" customFormat="1" x14ac:dyDescent="0.25">
      <c r="G497" s="1"/>
    </row>
    <row r="498" spans="7:7" customFormat="1" x14ac:dyDescent="0.25">
      <c r="G498" s="1"/>
    </row>
    <row r="499" spans="7:7" customFormat="1" x14ac:dyDescent="0.25">
      <c r="G499" s="1"/>
    </row>
    <row r="500" spans="7:7" customFormat="1" x14ac:dyDescent="0.25">
      <c r="G500" s="1"/>
    </row>
    <row r="501" spans="7:7" customFormat="1" x14ac:dyDescent="0.25">
      <c r="G501" s="1"/>
    </row>
    <row r="502" spans="7:7" customFormat="1" x14ac:dyDescent="0.25">
      <c r="G502" s="1"/>
    </row>
    <row r="503" spans="7:7" customFormat="1" x14ac:dyDescent="0.25">
      <c r="G503" s="1"/>
    </row>
    <row r="504" spans="7:7" customFormat="1" x14ac:dyDescent="0.25">
      <c r="G504" s="1"/>
    </row>
    <row r="505" spans="7:7" customFormat="1" x14ac:dyDescent="0.25">
      <c r="G505" s="1"/>
    </row>
    <row r="506" spans="7:7" customFormat="1" x14ac:dyDescent="0.25">
      <c r="G506" s="1"/>
    </row>
    <row r="507" spans="7:7" customFormat="1" x14ac:dyDescent="0.25">
      <c r="G507" s="1"/>
    </row>
    <row r="508" spans="7:7" customFormat="1" x14ac:dyDescent="0.25">
      <c r="G508" s="1"/>
    </row>
    <row r="509" spans="7:7" customFormat="1" x14ac:dyDescent="0.25">
      <c r="G509" s="1"/>
    </row>
    <row r="510" spans="7:7" customFormat="1" x14ac:dyDescent="0.25">
      <c r="G510" s="1"/>
    </row>
    <row r="511" spans="7:7" customFormat="1" x14ac:dyDescent="0.25">
      <c r="G511" s="1"/>
    </row>
    <row r="512" spans="7:7" customFormat="1" x14ac:dyDescent="0.25">
      <c r="G512" s="1"/>
    </row>
    <row r="513" spans="7:7" customFormat="1" x14ac:dyDescent="0.25">
      <c r="G513" s="1"/>
    </row>
    <row r="514" spans="7:7" customFormat="1" x14ac:dyDescent="0.25">
      <c r="G514" s="1"/>
    </row>
    <row r="515" spans="7:7" customFormat="1" x14ac:dyDescent="0.25">
      <c r="G515" s="1"/>
    </row>
    <row r="516" spans="7:7" customFormat="1" x14ac:dyDescent="0.25">
      <c r="G516" s="1"/>
    </row>
    <row r="517" spans="7:7" customFormat="1" x14ac:dyDescent="0.25">
      <c r="G517" s="1"/>
    </row>
    <row r="518" spans="7:7" customFormat="1" x14ac:dyDescent="0.25">
      <c r="G518" s="1"/>
    </row>
    <row r="519" spans="7:7" customFormat="1" x14ac:dyDescent="0.25">
      <c r="G519" s="1"/>
    </row>
    <row r="520" spans="7:7" customFormat="1" x14ac:dyDescent="0.25">
      <c r="G520" s="1"/>
    </row>
    <row r="521" spans="7:7" customFormat="1" x14ac:dyDescent="0.25">
      <c r="G521" s="1"/>
    </row>
    <row r="522" spans="7:7" customFormat="1" x14ac:dyDescent="0.25">
      <c r="G522" s="1"/>
    </row>
    <row r="523" spans="7:7" customFormat="1" x14ac:dyDescent="0.25">
      <c r="G523" s="1"/>
    </row>
    <row r="524" spans="7:7" customFormat="1" x14ac:dyDescent="0.25">
      <c r="G524" s="1"/>
    </row>
    <row r="525" spans="7:7" customFormat="1" x14ac:dyDescent="0.25">
      <c r="G525" s="1"/>
    </row>
    <row r="526" spans="7:7" customFormat="1" x14ac:dyDescent="0.25">
      <c r="G526" s="1"/>
    </row>
    <row r="527" spans="7:7" customFormat="1" x14ac:dyDescent="0.25">
      <c r="G527" s="1"/>
    </row>
    <row r="528" spans="7:7" customFormat="1" x14ac:dyDescent="0.25">
      <c r="G528" s="1"/>
    </row>
    <row r="529" spans="7:7" customFormat="1" x14ac:dyDescent="0.25">
      <c r="G529" s="1"/>
    </row>
    <row r="530" spans="7:7" customFormat="1" x14ac:dyDescent="0.25">
      <c r="G530" s="1"/>
    </row>
    <row r="531" spans="7:7" customFormat="1" x14ac:dyDescent="0.25">
      <c r="G531" s="1"/>
    </row>
    <row r="532" spans="7:7" customFormat="1" x14ac:dyDescent="0.25">
      <c r="G532" s="1"/>
    </row>
    <row r="533" spans="7:7" customFormat="1" x14ac:dyDescent="0.25">
      <c r="G533" s="1"/>
    </row>
    <row r="534" spans="7:7" customFormat="1" x14ac:dyDescent="0.25">
      <c r="G534" s="1"/>
    </row>
    <row r="535" spans="7:7" customFormat="1" x14ac:dyDescent="0.25">
      <c r="G535" s="1"/>
    </row>
    <row r="536" spans="7:7" customFormat="1" x14ac:dyDescent="0.25">
      <c r="G536" s="1"/>
    </row>
    <row r="537" spans="7:7" customFormat="1" x14ac:dyDescent="0.25">
      <c r="G537" s="1"/>
    </row>
    <row r="538" spans="7:7" customFormat="1" x14ac:dyDescent="0.25">
      <c r="G538" s="1"/>
    </row>
    <row r="539" spans="7:7" customFormat="1" x14ac:dyDescent="0.25">
      <c r="G539" s="1"/>
    </row>
    <row r="540" spans="7:7" customFormat="1" x14ac:dyDescent="0.25">
      <c r="G540" s="1"/>
    </row>
    <row r="541" spans="7:7" customFormat="1" x14ac:dyDescent="0.25">
      <c r="G541" s="1"/>
    </row>
    <row r="542" spans="7:7" customFormat="1" x14ac:dyDescent="0.25">
      <c r="G542" s="1"/>
    </row>
    <row r="543" spans="7:7" customFormat="1" x14ac:dyDescent="0.25">
      <c r="G543" s="1"/>
    </row>
    <row r="544" spans="7:7" customFormat="1" x14ac:dyDescent="0.25">
      <c r="G544" s="1"/>
    </row>
    <row r="545" spans="7:7" customFormat="1" x14ac:dyDescent="0.25">
      <c r="G545" s="1"/>
    </row>
    <row r="546" spans="7:7" customFormat="1" x14ac:dyDescent="0.25">
      <c r="G546" s="1"/>
    </row>
    <row r="547" spans="7:7" customFormat="1" x14ac:dyDescent="0.25">
      <c r="G547" s="1"/>
    </row>
    <row r="548" spans="7:7" customFormat="1" x14ac:dyDescent="0.25">
      <c r="G548" s="1"/>
    </row>
    <row r="549" spans="7:7" customFormat="1" x14ac:dyDescent="0.25">
      <c r="G549" s="1"/>
    </row>
    <row r="550" spans="7:7" customFormat="1" x14ac:dyDescent="0.25">
      <c r="G550" s="1"/>
    </row>
    <row r="551" spans="7:7" customFormat="1" x14ac:dyDescent="0.25">
      <c r="G551" s="1"/>
    </row>
    <row r="552" spans="7:7" customFormat="1" x14ac:dyDescent="0.25">
      <c r="G552" s="1"/>
    </row>
    <row r="553" spans="7:7" customFormat="1" x14ac:dyDescent="0.25">
      <c r="G553" s="1"/>
    </row>
    <row r="554" spans="7:7" customFormat="1" x14ac:dyDescent="0.25">
      <c r="G554" s="1"/>
    </row>
    <row r="555" spans="7:7" customFormat="1" x14ac:dyDescent="0.25">
      <c r="G555" s="1"/>
    </row>
    <row r="556" spans="7:7" customFormat="1" x14ac:dyDescent="0.25">
      <c r="G556" s="1"/>
    </row>
    <row r="557" spans="7:7" customFormat="1" x14ac:dyDescent="0.25">
      <c r="G557" s="1"/>
    </row>
    <row r="558" spans="7:7" customFormat="1" x14ac:dyDescent="0.25">
      <c r="G558" s="1"/>
    </row>
    <row r="559" spans="7:7" customFormat="1" x14ac:dyDescent="0.25">
      <c r="G559" s="1"/>
    </row>
    <row r="560" spans="7:7" customFormat="1" x14ac:dyDescent="0.25">
      <c r="G560" s="1"/>
    </row>
    <row r="561" spans="7:7" customFormat="1" x14ac:dyDescent="0.25">
      <c r="G561" s="1"/>
    </row>
    <row r="562" spans="7:7" customFormat="1" x14ac:dyDescent="0.25">
      <c r="G562" s="1"/>
    </row>
    <row r="563" spans="7:7" customFormat="1" x14ac:dyDescent="0.25">
      <c r="G563" s="1"/>
    </row>
    <row r="564" spans="7:7" customFormat="1" x14ac:dyDescent="0.25">
      <c r="G564" s="1"/>
    </row>
    <row r="565" spans="7:7" customFormat="1" x14ac:dyDescent="0.25">
      <c r="G565" s="1"/>
    </row>
    <row r="566" spans="7:7" customFormat="1" x14ac:dyDescent="0.25">
      <c r="G566" s="1"/>
    </row>
    <row r="567" spans="7:7" customFormat="1" x14ac:dyDescent="0.25">
      <c r="G567" s="1"/>
    </row>
    <row r="568" spans="7:7" customFormat="1" x14ac:dyDescent="0.25">
      <c r="G568" s="1"/>
    </row>
    <row r="569" spans="7:7" customFormat="1" x14ac:dyDescent="0.25">
      <c r="G569" s="1"/>
    </row>
    <row r="570" spans="7:7" customFormat="1" x14ac:dyDescent="0.25">
      <c r="G570" s="1"/>
    </row>
    <row r="571" spans="7:7" customFormat="1" x14ac:dyDescent="0.25">
      <c r="G571" s="1"/>
    </row>
    <row r="572" spans="7:7" customFormat="1" x14ac:dyDescent="0.25">
      <c r="G572" s="1"/>
    </row>
    <row r="573" spans="7:7" customFormat="1" x14ac:dyDescent="0.25">
      <c r="G573" s="1"/>
    </row>
    <row r="574" spans="7:7" customFormat="1" x14ac:dyDescent="0.25">
      <c r="G574" s="1"/>
    </row>
    <row r="575" spans="7:7" customFormat="1" x14ac:dyDescent="0.25">
      <c r="G575" s="1"/>
    </row>
    <row r="576" spans="7:7" customFormat="1" x14ac:dyDescent="0.25">
      <c r="G576" s="1"/>
    </row>
    <row r="577" spans="7:7" customFormat="1" x14ac:dyDescent="0.25">
      <c r="G577" s="1"/>
    </row>
    <row r="578" spans="7:7" customFormat="1" x14ac:dyDescent="0.25">
      <c r="G578" s="1"/>
    </row>
    <row r="579" spans="7:7" customFormat="1" x14ac:dyDescent="0.25">
      <c r="G579" s="1"/>
    </row>
    <row r="580" spans="7:7" customFormat="1" x14ac:dyDescent="0.25">
      <c r="G580" s="1"/>
    </row>
    <row r="581" spans="7:7" customFormat="1" x14ac:dyDescent="0.25">
      <c r="G581" s="1"/>
    </row>
    <row r="582" spans="7:7" customFormat="1" x14ac:dyDescent="0.25">
      <c r="G582" s="1"/>
    </row>
    <row r="583" spans="7:7" customFormat="1" x14ac:dyDescent="0.25">
      <c r="G583" s="1"/>
    </row>
    <row r="584" spans="7:7" customFormat="1" x14ac:dyDescent="0.25">
      <c r="G584" s="1"/>
    </row>
    <row r="585" spans="7:7" customFormat="1" x14ac:dyDescent="0.25">
      <c r="G585" s="1"/>
    </row>
    <row r="586" spans="7:7" customFormat="1" x14ac:dyDescent="0.25">
      <c r="G586" s="1"/>
    </row>
    <row r="587" spans="7:7" customFormat="1" x14ac:dyDescent="0.25">
      <c r="G587" s="1"/>
    </row>
    <row r="588" spans="7:7" customFormat="1" x14ac:dyDescent="0.25">
      <c r="G588" s="1"/>
    </row>
    <row r="589" spans="7:7" customFormat="1" x14ac:dyDescent="0.25">
      <c r="G589" s="1"/>
    </row>
    <row r="590" spans="7:7" customFormat="1" x14ac:dyDescent="0.25">
      <c r="G590" s="1"/>
    </row>
    <row r="591" spans="7:7" customFormat="1" x14ac:dyDescent="0.25">
      <c r="G591" s="1"/>
    </row>
    <row r="592" spans="7:7" customFormat="1" x14ac:dyDescent="0.25">
      <c r="G592" s="1"/>
    </row>
    <row r="593" spans="4:10" customFormat="1" x14ac:dyDescent="0.25">
      <c r="G593" s="1"/>
    </row>
    <row r="594" spans="4:10" customFormat="1" x14ac:dyDescent="0.25">
      <c r="G594" s="1"/>
    </row>
    <row r="595" spans="4:10" customFormat="1" x14ac:dyDescent="0.25">
      <c r="G595" s="1"/>
    </row>
    <row r="596" spans="4:10" customFormat="1" x14ac:dyDescent="0.25">
      <c r="G596" s="1"/>
    </row>
    <row r="597" spans="4:10" customFormat="1" x14ac:dyDescent="0.25">
      <c r="G597" s="1"/>
    </row>
    <row r="598" spans="4:10" customFormat="1" x14ac:dyDescent="0.25">
      <c r="G598" s="1"/>
    </row>
    <row r="599" spans="4:10" x14ac:dyDescent="0.25">
      <c r="D599"/>
      <c r="I599"/>
      <c r="J599"/>
    </row>
    <row r="600" spans="4:10" x14ac:dyDescent="0.25">
      <c r="D600"/>
      <c r="I600"/>
      <c r="J600"/>
    </row>
    <row r="601" spans="4:10" x14ac:dyDescent="0.25">
      <c r="D601"/>
      <c r="I601"/>
      <c r="J601"/>
    </row>
    <row r="602" spans="4:10" x14ac:dyDescent="0.25">
      <c r="D602"/>
      <c r="I602"/>
      <c r="J602"/>
    </row>
    <row r="603" spans="4:10" x14ac:dyDescent="0.25">
      <c r="D603"/>
      <c r="I603"/>
      <c r="J603"/>
    </row>
    <row r="604" spans="4:10" x14ac:dyDescent="0.25">
      <c r="D604"/>
      <c r="I604"/>
      <c r="J604"/>
    </row>
    <row r="605" spans="4:10" x14ac:dyDescent="0.25">
      <c r="D605"/>
      <c r="I605"/>
      <c r="J605"/>
    </row>
    <row r="606" spans="4:10" x14ac:dyDescent="0.25">
      <c r="D606"/>
      <c r="I606"/>
      <c r="J606"/>
    </row>
    <row r="607" spans="4:10" x14ac:dyDescent="0.25">
      <c r="D607"/>
      <c r="I607"/>
      <c r="J607"/>
    </row>
    <row r="608" spans="4:10" x14ac:dyDescent="0.25">
      <c r="D608"/>
      <c r="I608"/>
      <c r="J608"/>
    </row>
    <row r="609" spans="4:10" x14ac:dyDescent="0.25">
      <c r="D609"/>
      <c r="I609"/>
      <c r="J609"/>
    </row>
    <row r="610" spans="4:10" x14ac:dyDescent="0.25">
      <c r="D610"/>
      <c r="I610"/>
      <c r="J610"/>
    </row>
    <row r="611" spans="4:10" x14ac:dyDescent="0.25">
      <c r="D611"/>
      <c r="I611"/>
      <c r="J611"/>
    </row>
    <row r="612" spans="4:10" x14ac:dyDescent="0.25">
      <c r="D612"/>
      <c r="I612"/>
      <c r="J612"/>
    </row>
    <row r="613" spans="4:10" x14ac:dyDescent="0.25">
      <c r="D613"/>
      <c r="I613"/>
      <c r="J613"/>
    </row>
    <row r="614" spans="4:10" x14ac:dyDescent="0.25">
      <c r="D614"/>
      <c r="I614"/>
      <c r="J614"/>
    </row>
    <row r="615" spans="4:10" x14ac:dyDescent="0.25">
      <c r="D615"/>
      <c r="I615"/>
      <c r="J615"/>
    </row>
    <row r="616" spans="4:10" x14ac:dyDescent="0.25">
      <c r="D616"/>
      <c r="I616"/>
      <c r="J616"/>
    </row>
    <row r="617" spans="4:10" x14ac:dyDescent="0.25">
      <c r="D617"/>
      <c r="I617"/>
      <c r="J617"/>
    </row>
    <row r="618" spans="4:10" x14ac:dyDescent="0.25">
      <c r="D618"/>
      <c r="I618"/>
      <c r="J618"/>
    </row>
    <row r="619" spans="4:10" x14ac:dyDescent="0.25">
      <c r="D619"/>
      <c r="I619"/>
      <c r="J619"/>
    </row>
    <row r="620" spans="4:10" x14ac:dyDescent="0.25">
      <c r="D620"/>
      <c r="I620"/>
      <c r="J620"/>
    </row>
    <row r="621" spans="4:10" x14ac:dyDescent="0.25">
      <c r="D621"/>
      <c r="I621"/>
      <c r="J621"/>
    </row>
    <row r="622" spans="4:10" x14ac:dyDescent="0.25">
      <c r="D622"/>
      <c r="I622"/>
      <c r="J622"/>
    </row>
    <row r="623" spans="4:10" x14ac:dyDescent="0.25">
      <c r="D623"/>
      <c r="I623"/>
      <c r="J623"/>
    </row>
    <row r="624" spans="4:10" x14ac:dyDescent="0.25">
      <c r="D624"/>
      <c r="I624"/>
      <c r="J624"/>
    </row>
    <row r="625" spans="4:10" x14ac:dyDescent="0.25">
      <c r="D625"/>
      <c r="I625"/>
      <c r="J625"/>
    </row>
    <row r="626" spans="4:10" x14ac:dyDescent="0.25">
      <c r="D626"/>
      <c r="I626"/>
      <c r="J626"/>
    </row>
    <row r="627" spans="4:10" x14ac:dyDescent="0.25">
      <c r="D627"/>
      <c r="I627"/>
      <c r="J627"/>
    </row>
    <row r="628" spans="4:10" x14ac:dyDescent="0.25">
      <c r="D628"/>
      <c r="I628"/>
      <c r="J628"/>
    </row>
    <row r="629" spans="4:10" x14ac:dyDescent="0.25">
      <c r="D629"/>
      <c r="I629"/>
      <c r="J629"/>
    </row>
    <row r="630" spans="4:10" x14ac:dyDescent="0.25">
      <c r="D630"/>
      <c r="I630"/>
      <c r="J630"/>
    </row>
    <row r="631" spans="4:10" x14ac:dyDescent="0.25">
      <c r="D631"/>
      <c r="I631"/>
      <c r="J631"/>
    </row>
    <row r="632" spans="4:10" x14ac:dyDescent="0.25">
      <c r="D632"/>
      <c r="I632"/>
      <c r="J632"/>
    </row>
    <row r="633" spans="4:10" x14ac:dyDescent="0.25">
      <c r="D633"/>
      <c r="I633"/>
      <c r="J633"/>
    </row>
    <row r="634" spans="4:10" x14ac:dyDescent="0.25">
      <c r="D634"/>
      <c r="I634"/>
      <c r="J634"/>
    </row>
    <row r="635" spans="4:10" x14ac:dyDescent="0.25">
      <c r="D635"/>
      <c r="I635"/>
      <c r="J635"/>
    </row>
    <row r="636" spans="4:10" x14ac:dyDescent="0.25">
      <c r="D636"/>
      <c r="I636"/>
      <c r="J636"/>
    </row>
    <row r="637" spans="4:10" x14ac:dyDescent="0.25">
      <c r="D637"/>
      <c r="I637"/>
      <c r="J637"/>
    </row>
    <row r="638" spans="4:10" x14ac:dyDescent="0.25">
      <c r="D638"/>
      <c r="I638"/>
      <c r="J638"/>
    </row>
    <row r="639" spans="4:10" x14ac:dyDescent="0.25">
      <c r="D639"/>
      <c r="I639"/>
      <c r="J639"/>
    </row>
    <row r="640" spans="4:10" x14ac:dyDescent="0.25">
      <c r="D640"/>
      <c r="I640"/>
      <c r="J640"/>
    </row>
    <row r="641" spans="4:10" x14ac:dyDescent="0.25">
      <c r="D641"/>
      <c r="I641"/>
      <c r="J641"/>
    </row>
    <row r="642" spans="4:10" x14ac:dyDescent="0.25">
      <c r="D642"/>
      <c r="I642"/>
      <c r="J642"/>
    </row>
    <row r="643" spans="4:10" x14ac:dyDescent="0.25">
      <c r="D643"/>
      <c r="I643"/>
      <c r="J643"/>
    </row>
    <row r="644" spans="4:10" x14ac:dyDescent="0.25">
      <c r="D644"/>
      <c r="I644"/>
      <c r="J644"/>
    </row>
    <row r="645" spans="4:10" x14ac:dyDescent="0.25">
      <c r="D645"/>
      <c r="I645"/>
      <c r="J645"/>
    </row>
    <row r="646" spans="4:10" x14ac:dyDescent="0.25">
      <c r="D646"/>
      <c r="I646"/>
      <c r="J646"/>
    </row>
    <row r="647" spans="4:10" x14ac:dyDescent="0.25">
      <c r="D647"/>
      <c r="I647"/>
      <c r="J647"/>
    </row>
    <row r="648" spans="4:10" x14ac:dyDescent="0.25">
      <c r="D648"/>
      <c r="I648"/>
      <c r="J648"/>
    </row>
    <row r="649" spans="4:10" x14ac:dyDescent="0.25">
      <c r="D649"/>
      <c r="I649"/>
      <c r="J649"/>
    </row>
    <row r="650" spans="4:10" x14ac:dyDescent="0.25">
      <c r="D650"/>
      <c r="I650"/>
      <c r="J650"/>
    </row>
    <row r="651" spans="4:10" x14ac:dyDescent="0.25">
      <c r="D651"/>
      <c r="I651"/>
      <c r="J651"/>
    </row>
    <row r="652" spans="4:10" x14ac:dyDescent="0.25">
      <c r="D652"/>
      <c r="I652"/>
      <c r="J652"/>
    </row>
    <row r="653" spans="4:10" x14ac:dyDescent="0.25">
      <c r="D653"/>
      <c r="I653"/>
      <c r="J653"/>
    </row>
    <row r="654" spans="4:10" x14ac:dyDescent="0.25">
      <c r="D654"/>
      <c r="I654"/>
      <c r="J654"/>
    </row>
    <row r="655" spans="4:10" x14ac:dyDescent="0.25">
      <c r="D655"/>
      <c r="I655"/>
      <c r="J655"/>
    </row>
    <row r="656" spans="4:10" x14ac:dyDescent="0.25">
      <c r="D656"/>
      <c r="I656"/>
      <c r="J656"/>
    </row>
    <row r="657" spans="4:10" x14ac:dyDescent="0.25">
      <c r="D657"/>
      <c r="I657"/>
      <c r="J657"/>
    </row>
    <row r="658" spans="4:10" x14ac:dyDescent="0.25">
      <c r="D658"/>
      <c r="I658"/>
      <c r="J658"/>
    </row>
    <row r="659" spans="4:10" x14ac:dyDescent="0.25">
      <c r="D659"/>
      <c r="I659"/>
      <c r="J659"/>
    </row>
    <row r="660" spans="4:10" x14ac:dyDescent="0.25">
      <c r="D660"/>
      <c r="I660"/>
      <c r="J660"/>
    </row>
    <row r="661" spans="4:10" x14ac:dyDescent="0.25">
      <c r="D661"/>
      <c r="I661"/>
      <c r="J661"/>
    </row>
    <row r="662" spans="4:10" x14ac:dyDescent="0.25">
      <c r="D662"/>
      <c r="I662"/>
      <c r="J662"/>
    </row>
    <row r="663" spans="4:10" x14ac:dyDescent="0.25">
      <c r="D663"/>
      <c r="I663"/>
      <c r="J663"/>
    </row>
    <row r="664" spans="4:10" x14ac:dyDescent="0.25">
      <c r="D664"/>
      <c r="I664"/>
      <c r="J664"/>
    </row>
    <row r="665" spans="4:10" x14ac:dyDescent="0.25">
      <c r="D665"/>
      <c r="I665"/>
      <c r="J665"/>
    </row>
    <row r="666" spans="4:10" x14ac:dyDescent="0.25">
      <c r="D666"/>
      <c r="I666"/>
      <c r="J666"/>
    </row>
    <row r="667" spans="4:10" x14ac:dyDescent="0.25">
      <c r="D667"/>
      <c r="I667"/>
      <c r="J667"/>
    </row>
    <row r="668" spans="4:10" x14ac:dyDescent="0.25">
      <c r="D668"/>
      <c r="I668"/>
      <c r="J668"/>
    </row>
    <row r="669" spans="4:10" x14ac:dyDescent="0.25">
      <c r="D669"/>
      <c r="I669"/>
      <c r="J669"/>
    </row>
    <row r="670" spans="4:10" x14ac:dyDescent="0.25">
      <c r="D670"/>
      <c r="I670"/>
      <c r="J670"/>
    </row>
    <row r="671" spans="4:10" x14ac:dyDescent="0.25">
      <c r="D671"/>
      <c r="I671"/>
      <c r="J671"/>
    </row>
    <row r="672" spans="4:10" x14ac:dyDescent="0.25">
      <c r="D672"/>
      <c r="I672"/>
      <c r="J672"/>
    </row>
    <row r="673" spans="4:10" x14ac:dyDescent="0.25">
      <c r="D673"/>
      <c r="I673"/>
      <c r="J673"/>
    </row>
    <row r="674" spans="4:10" x14ac:dyDescent="0.25">
      <c r="D674"/>
      <c r="I674"/>
      <c r="J674"/>
    </row>
    <row r="675" spans="4:10" x14ac:dyDescent="0.25">
      <c r="D675"/>
      <c r="I675"/>
      <c r="J675"/>
    </row>
    <row r="676" spans="4:10" x14ac:dyDescent="0.25">
      <c r="D676"/>
      <c r="I676"/>
      <c r="J676"/>
    </row>
    <row r="677" spans="4:10" x14ac:dyDescent="0.25">
      <c r="D677"/>
      <c r="I677"/>
      <c r="J677"/>
    </row>
    <row r="678" spans="4:10" x14ac:dyDescent="0.25">
      <c r="D678"/>
      <c r="I678"/>
      <c r="J678"/>
    </row>
    <row r="679" spans="4:10" x14ac:dyDescent="0.25">
      <c r="D679"/>
      <c r="I679"/>
      <c r="J679"/>
    </row>
    <row r="680" spans="4:10" x14ac:dyDescent="0.25">
      <c r="D680"/>
      <c r="I680"/>
      <c r="J680"/>
    </row>
    <row r="681" spans="4:10" x14ac:dyDescent="0.25">
      <c r="D681"/>
      <c r="I681"/>
      <c r="J681"/>
    </row>
    <row r="682" spans="4:10" x14ac:dyDescent="0.25">
      <c r="D682"/>
      <c r="I682"/>
      <c r="J682"/>
    </row>
    <row r="683" spans="4:10" x14ac:dyDescent="0.25">
      <c r="D683"/>
      <c r="I683"/>
      <c r="J683"/>
    </row>
    <row r="684" spans="4:10" x14ac:dyDescent="0.25">
      <c r="D684"/>
      <c r="I684"/>
      <c r="J684"/>
    </row>
    <row r="685" spans="4:10" x14ac:dyDescent="0.25">
      <c r="D685"/>
      <c r="I685"/>
      <c r="J685"/>
    </row>
    <row r="686" spans="4:10" x14ac:dyDescent="0.25">
      <c r="D686"/>
      <c r="I686"/>
      <c r="J686"/>
    </row>
    <row r="687" spans="4:10" x14ac:dyDescent="0.25">
      <c r="D687"/>
      <c r="I687"/>
      <c r="J687"/>
    </row>
    <row r="688" spans="4:10" x14ac:dyDescent="0.25">
      <c r="D688"/>
      <c r="I688"/>
      <c r="J688"/>
    </row>
    <row r="689" spans="4:10" x14ac:dyDescent="0.25">
      <c r="D689"/>
      <c r="I689"/>
      <c r="J689"/>
    </row>
    <row r="690" spans="4:10" x14ac:dyDescent="0.25">
      <c r="D690"/>
      <c r="I690"/>
      <c r="J690"/>
    </row>
    <row r="691" spans="4:10" x14ac:dyDescent="0.25">
      <c r="D691"/>
      <c r="I691"/>
      <c r="J691"/>
    </row>
    <row r="692" spans="4:10" x14ac:dyDescent="0.25">
      <c r="D692"/>
      <c r="I692"/>
      <c r="J692"/>
    </row>
    <row r="693" spans="4:10" x14ac:dyDescent="0.25">
      <c r="D693"/>
      <c r="I693"/>
      <c r="J693"/>
    </row>
    <row r="694" spans="4:10" x14ac:dyDescent="0.25">
      <c r="D694"/>
      <c r="I694"/>
      <c r="J694"/>
    </row>
    <row r="695" spans="4:10" x14ac:dyDescent="0.25">
      <c r="D695"/>
      <c r="I695"/>
      <c r="J695"/>
    </row>
    <row r="696" spans="4:10" x14ac:dyDescent="0.25">
      <c r="D696"/>
      <c r="I696"/>
      <c r="J696"/>
    </row>
    <row r="697" spans="4:10" x14ac:dyDescent="0.25">
      <c r="D697"/>
      <c r="I697"/>
      <c r="J697"/>
    </row>
    <row r="698" spans="4:10" x14ac:dyDescent="0.25">
      <c r="D698"/>
      <c r="I698"/>
      <c r="J698"/>
    </row>
  </sheetData>
  <sortState xmlns:xlrd2="http://schemas.microsoft.com/office/spreadsheetml/2017/richdata2" ref="A3:P698">
    <sortCondition ref="A3:A698"/>
  </sortState>
  <mergeCells count="9">
    <mergeCell ref="O1:P1"/>
    <mergeCell ref="M1:N1"/>
    <mergeCell ref="K1:L1"/>
    <mergeCell ref="A1:A2"/>
    <mergeCell ref="D1:D2"/>
    <mergeCell ref="C1:C2"/>
    <mergeCell ref="E1:F1"/>
    <mergeCell ref="G1:H1"/>
    <mergeCell ref="I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Semences</vt:lpstr>
      <vt:lpstr>Plantules</vt:lpstr>
      <vt:lpstr>Matériels agricoles</vt:lpstr>
      <vt:lpstr>KIT GEC</vt:lpstr>
      <vt:lpstr>Fourniture et consommable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OSDRM</dc:creator>
  <cp:lastModifiedBy>LUCIENNE</cp:lastModifiedBy>
  <dcterms:created xsi:type="dcterms:W3CDTF">2015-06-05T18:19:34Z</dcterms:created>
  <dcterms:modified xsi:type="dcterms:W3CDTF">2021-09-20T13:33:06Z</dcterms:modified>
</cp:coreProperties>
</file>